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585" windowHeight="11745"/>
  </bookViews>
  <sheets>
    <sheet name="Табл.2019" sheetId="1" r:id="rId1"/>
    <sheet name="Табл.2020" sheetId="7" r:id="rId2"/>
    <sheet name="Табл.2021" sheetId="8" r:id="rId3"/>
    <sheet name="Табл2.1" sheetId="2" r:id="rId4"/>
    <sheet name="Лист3" sheetId="3" r:id="rId5"/>
  </sheets>
  <definedNames>
    <definedName name="_xlnm.Print_Titles" localSheetId="0">Табл.2019!$5:$9</definedName>
    <definedName name="_xlnm.Print_Titles" localSheetId="1">Табл.2020!$5:$9</definedName>
    <definedName name="_xlnm.Print_Titles" localSheetId="2">Табл.2021!$5:$9</definedName>
  </definedNames>
  <calcPr calcId="152511" refMode="R1C1"/>
</workbook>
</file>

<file path=xl/calcChain.xml><?xml version="1.0" encoding="utf-8"?>
<calcChain xmlns="http://schemas.openxmlformats.org/spreadsheetml/2006/main">
  <c r="E42" i="1" l="1"/>
  <c r="D23" i="1" l="1"/>
  <c r="D24" i="1"/>
  <c r="D25" i="1"/>
  <c r="D26" i="1"/>
  <c r="D27" i="1"/>
  <c r="I20" i="1"/>
  <c r="E29" i="1"/>
  <c r="D31" i="1"/>
  <c r="F38" i="1"/>
  <c r="D44" i="1"/>
  <c r="D45" i="1"/>
  <c r="D46" i="1"/>
  <c r="D47" i="1"/>
  <c r="D48" i="1"/>
  <c r="D49" i="1"/>
  <c r="D50" i="1"/>
  <c r="D39" i="1"/>
  <c r="D40" i="1"/>
  <c r="I38" i="1" l="1"/>
  <c r="I18" i="1"/>
  <c r="F29" i="1" l="1"/>
  <c r="G29" i="1"/>
  <c r="H29" i="1"/>
  <c r="E38" i="1"/>
  <c r="G38" i="1"/>
  <c r="H38" i="1"/>
  <c r="D29" i="1" l="1"/>
  <c r="D34" i="1"/>
  <c r="E16" i="2" l="1"/>
  <c r="D16" i="2"/>
  <c r="F15" i="2"/>
  <c r="D15" i="2"/>
  <c r="F14" i="2"/>
  <c r="E14" i="2"/>
  <c r="F13" i="2"/>
  <c r="E13" i="2"/>
  <c r="D47" i="8" l="1"/>
  <c r="D46" i="8"/>
  <c r="J45" i="8"/>
  <c r="I45" i="8"/>
  <c r="H45" i="8"/>
  <c r="G45" i="8"/>
  <c r="F45" i="8"/>
  <c r="E45" i="8"/>
  <c r="D44" i="8"/>
  <c r="D43" i="8"/>
  <c r="J42" i="8"/>
  <c r="I42" i="8"/>
  <c r="H42" i="8"/>
  <c r="G42" i="8"/>
  <c r="F42" i="8"/>
  <c r="E42" i="8"/>
  <c r="D41" i="8"/>
  <c r="D40" i="8"/>
  <c r="D39" i="8"/>
  <c r="D38" i="8"/>
  <c r="D37" i="8"/>
  <c r="D36" i="8"/>
  <c r="D35" i="8"/>
  <c r="D34" i="8"/>
  <c r="J33" i="8"/>
  <c r="I33" i="8"/>
  <c r="H33" i="8"/>
  <c r="G33" i="8"/>
  <c r="F33" i="8"/>
  <c r="E33" i="8"/>
  <c r="D32" i="8"/>
  <c r="D31" i="8"/>
  <c r="D30" i="8"/>
  <c r="D29" i="8"/>
  <c r="D28" i="8"/>
  <c r="D27" i="8"/>
  <c r="J26" i="8"/>
  <c r="I26" i="8"/>
  <c r="H26" i="8"/>
  <c r="G26" i="8"/>
  <c r="F26" i="8"/>
  <c r="E26" i="8"/>
  <c r="D25" i="8"/>
  <c r="D24" i="8"/>
  <c r="D23" i="8"/>
  <c r="D22" i="8"/>
  <c r="D21" i="8"/>
  <c r="J20" i="8"/>
  <c r="J19" i="8" s="1"/>
  <c r="J18" i="8" s="1"/>
  <c r="I20" i="8"/>
  <c r="I19" i="8" s="1"/>
  <c r="H20" i="8"/>
  <c r="H19" i="8" s="1"/>
  <c r="G20" i="8"/>
  <c r="G19" i="8" s="1"/>
  <c r="F20" i="8"/>
  <c r="F19" i="8" s="1"/>
  <c r="E20" i="8"/>
  <c r="E19" i="8" s="1"/>
  <c r="D17" i="8"/>
  <c r="D16" i="8"/>
  <c r="D15" i="8"/>
  <c r="D14" i="8"/>
  <c r="D13" i="8"/>
  <c r="D12" i="8"/>
  <c r="D11" i="8"/>
  <c r="J10" i="8"/>
  <c r="I10" i="8"/>
  <c r="H10" i="8"/>
  <c r="G10" i="8"/>
  <c r="F10" i="8"/>
  <c r="E10" i="8"/>
  <c r="D47" i="7"/>
  <c r="D46" i="7"/>
  <c r="J45" i="7"/>
  <c r="I45" i="7"/>
  <c r="H45" i="7"/>
  <c r="G45" i="7"/>
  <c r="F45" i="7"/>
  <c r="E45" i="7"/>
  <c r="D44" i="7"/>
  <c r="D43" i="7"/>
  <c r="J42" i="7"/>
  <c r="I42" i="7"/>
  <c r="H42" i="7"/>
  <c r="G42" i="7"/>
  <c r="F42" i="7"/>
  <c r="E42" i="7"/>
  <c r="D41" i="7"/>
  <c r="D40" i="7"/>
  <c r="D39" i="7"/>
  <c r="D38" i="7"/>
  <c r="D37" i="7"/>
  <c r="D36" i="7"/>
  <c r="D35" i="7"/>
  <c r="D34" i="7"/>
  <c r="J33" i="7"/>
  <c r="I33" i="7"/>
  <c r="H33" i="7"/>
  <c r="G33" i="7"/>
  <c r="F33" i="7"/>
  <c r="E33" i="7"/>
  <c r="D32" i="7"/>
  <c r="D31" i="7"/>
  <c r="D30" i="7"/>
  <c r="D29" i="7"/>
  <c r="D28" i="7"/>
  <c r="D27" i="7"/>
  <c r="J26" i="7"/>
  <c r="I26" i="7"/>
  <c r="H26" i="7"/>
  <c r="G26" i="7"/>
  <c r="E26" i="7"/>
  <c r="D25" i="7"/>
  <c r="D24" i="7"/>
  <c r="D23" i="7"/>
  <c r="D22" i="7"/>
  <c r="D21" i="7"/>
  <c r="J20" i="7"/>
  <c r="J19" i="7" s="1"/>
  <c r="I20" i="7"/>
  <c r="I19" i="7" s="1"/>
  <c r="H20" i="7"/>
  <c r="H19" i="7" s="1"/>
  <c r="G20" i="7"/>
  <c r="G19" i="7" s="1"/>
  <c r="F20" i="7"/>
  <c r="F19" i="7" s="1"/>
  <c r="E20" i="7"/>
  <c r="E19" i="7" s="1"/>
  <c r="D17" i="7"/>
  <c r="D16" i="7"/>
  <c r="D15" i="7"/>
  <c r="D14" i="7"/>
  <c r="D13" i="7"/>
  <c r="D11" i="7"/>
  <c r="J10" i="7"/>
  <c r="I10" i="7"/>
  <c r="H10" i="7"/>
  <c r="G10" i="7"/>
  <c r="F10" i="7"/>
  <c r="E10" i="7"/>
  <c r="J29" i="1"/>
  <c r="D32" i="1"/>
  <c r="D26" i="7" l="1"/>
  <c r="D42" i="8"/>
  <c r="D45" i="8"/>
  <c r="J18" i="7"/>
  <c r="J48" i="7" s="1"/>
  <c r="J48" i="8"/>
  <c r="J49" i="8" s="1"/>
  <c r="D42" i="7"/>
  <c r="D10" i="8"/>
  <c r="H18" i="7"/>
  <c r="H48" i="7" s="1"/>
  <c r="H49" i="7" s="1"/>
  <c r="G18" i="8"/>
  <c r="G48" i="8" s="1"/>
  <c r="G49" i="8" s="1"/>
  <c r="H18" i="8"/>
  <c r="H48" i="8" s="1"/>
  <c r="H49" i="8" s="1"/>
  <c r="E18" i="7"/>
  <c r="E48" i="7" s="1"/>
  <c r="E49" i="7" s="1"/>
  <c r="I18" i="7"/>
  <c r="I48" i="7" s="1"/>
  <c r="I49" i="7" s="1"/>
  <c r="F18" i="7"/>
  <c r="F48" i="7" s="1"/>
  <c r="F49" i="7" s="1"/>
  <c r="G18" i="7"/>
  <c r="G48" i="7" s="1"/>
  <c r="G49" i="7" s="1"/>
  <c r="D26" i="8"/>
  <c r="F18" i="8"/>
  <c r="F48" i="8" s="1"/>
  <c r="F49" i="8" s="1"/>
  <c r="I18" i="8"/>
  <c r="I48" i="8" s="1"/>
  <c r="I49" i="8" s="1"/>
  <c r="E18" i="8"/>
  <c r="E48" i="8" s="1"/>
  <c r="E49" i="8" s="1"/>
  <c r="D20" i="8"/>
  <c r="D19" i="8" s="1"/>
  <c r="D20" i="7"/>
  <c r="D19" i="7" s="1"/>
  <c r="D33" i="7"/>
  <c r="M15" i="2" s="1"/>
  <c r="N15" i="2" s="1"/>
  <c r="D10" i="7"/>
  <c r="D45" i="7"/>
  <c r="D33" i="8"/>
  <c r="M16" i="2" s="1"/>
  <c r="N16" i="2" s="1"/>
  <c r="J49" i="7"/>
  <c r="E54" i="1"/>
  <c r="F54" i="1"/>
  <c r="G54" i="1"/>
  <c r="H54" i="1"/>
  <c r="I54" i="1"/>
  <c r="J54" i="1"/>
  <c r="E51" i="1"/>
  <c r="F51" i="1"/>
  <c r="G51" i="1"/>
  <c r="H51" i="1"/>
  <c r="I51" i="1"/>
  <c r="J51" i="1"/>
  <c r="D56" i="1"/>
  <c r="D55" i="1"/>
  <c r="D53" i="1"/>
  <c r="D52" i="1"/>
  <c r="D22" i="1"/>
  <c r="D49" i="7" l="1"/>
  <c r="D51" i="1"/>
  <c r="D48" i="7"/>
  <c r="D18" i="8"/>
  <c r="D18" i="7"/>
  <c r="D48" i="8"/>
  <c r="D54" i="1"/>
  <c r="D49" i="8"/>
  <c r="D43" i="1"/>
  <c r="D42" i="1" s="1"/>
  <c r="M14" i="2" s="1"/>
  <c r="N14" i="2" s="1"/>
  <c r="D41" i="1"/>
  <c r="D38" i="1" s="1"/>
  <c r="D37" i="1"/>
  <c r="D35" i="1"/>
  <c r="D36" i="1"/>
  <c r="D33" i="1"/>
  <c r="D28" i="1"/>
  <c r="D21" i="1"/>
  <c r="D17" i="1" l="1"/>
  <c r="D16" i="1"/>
  <c r="D15" i="1"/>
  <c r="D14" i="1"/>
  <c r="D13" i="1"/>
  <c r="D12" i="1"/>
  <c r="D11" i="1"/>
  <c r="J10" i="1"/>
  <c r="H10" i="1"/>
  <c r="G10" i="1"/>
  <c r="F10" i="1"/>
  <c r="E10" i="1"/>
  <c r="G42" i="1" l="1"/>
  <c r="H42" i="1"/>
  <c r="J42" i="1"/>
  <c r="E20" i="1" l="1"/>
  <c r="F20" i="1"/>
  <c r="F18" i="1" s="1"/>
  <c r="G20" i="1"/>
  <c r="H20" i="1"/>
  <c r="J20" i="1"/>
  <c r="J19" i="1" s="1"/>
  <c r="D20" i="1"/>
  <c r="G19" i="1" l="1"/>
  <c r="G18" i="1"/>
  <c r="G57" i="1" s="1"/>
  <c r="G58" i="1" s="1"/>
  <c r="H19" i="1"/>
  <c r="H18" i="1"/>
  <c r="F19" i="1"/>
  <c r="I19" i="1"/>
  <c r="D19" i="1"/>
  <c r="E19" i="1"/>
  <c r="E18" i="1"/>
  <c r="J18" i="1"/>
  <c r="J57" i="1" s="1"/>
  <c r="J58" i="1" s="1"/>
  <c r="I57" i="1" l="1"/>
  <c r="I58" i="1" s="1"/>
  <c r="H57" i="1"/>
  <c r="H58" i="1" s="1"/>
  <c r="F57" i="1"/>
  <c r="F58" i="1" s="1"/>
</calcChain>
</file>

<file path=xl/sharedStrings.xml><?xml version="1.0" encoding="utf-8"?>
<sst xmlns="http://schemas.openxmlformats.org/spreadsheetml/2006/main" count="368" uniqueCount="97">
  <si>
    <t>Наименование показателя</t>
  </si>
  <si>
    <t>Код строки</t>
  </si>
  <si>
    <t>Код по бюджетной классификации Российской Федерации</t>
  </si>
  <si>
    <t>Объём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</si>
  <si>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</si>
  <si>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</si>
  <si>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муниципального задания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</si>
  <si>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</si>
  <si>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</si>
  <si>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приносящей доход деятельности</t>
  </si>
  <si>
    <t>из них гранты</t>
  </si>
  <si>
    <t>Поступления от доходов, всего:</t>
  </si>
  <si>
    <t>х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</si>
  <si>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</si>
  <si>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</si>
  <si>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</si>
  <si>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</si>
  <si>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</si>
  <si>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</si>
  <si>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</si>
  <si>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 xml:space="preserve">Показатели по поступлениям и выплатам </t>
  </si>
  <si>
    <t>Выплаты по расходам, всего:</t>
  </si>
  <si>
    <t>в том числе на выплаты персоналу, всего:</t>
  </si>
  <si>
    <t>из них: оплата труда и начисления на выплате по оплате труда</t>
  </si>
  <si>
    <t>социальные и иные выплаты населению, всего:</t>
  </si>
  <si>
    <t>из них: уплата налогов, сборов и иных платежей, всего:</t>
  </si>
  <si>
    <t>прочие расходы (кроме расходов на закупку товаров, работ и услуг)</t>
  </si>
  <si>
    <t>расходы на закупку товаров, работ, услуг всего</t>
  </si>
  <si>
    <t>Поступления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</si>
  <si>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</si>
  <si>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</si>
  <si>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</si>
  <si>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причие выбытия</t>
  </si>
  <si>
    <t>Остаток средств на начало года</t>
  </si>
  <si>
    <t>Остаток средств на конец года</t>
  </si>
  <si>
    <t>субсидии, предоставляемые в соответствии с абзацем вторым пункта 1 статьи 78.1 Бюджетного кодекса Российской Федерации</t>
  </si>
  <si>
    <t>из них: безвозмездные перечисления организациям</t>
  </si>
  <si>
    <t>из них: уменьшение остатков средств</t>
  </si>
  <si>
    <t>Таблица 2</t>
  </si>
  <si>
    <t>Таблица 2.1</t>
  </si>
  <si>
    <t xml:space="preserve">Показатели выплат по расходам на закупку товаров, работ, услуг муниципального учреждения </t>
  </si>
  <si>
    <t>Год начала закупки</t>
  </si>
  <si>
    <t>Сумма выплат по расходам на закупку товров, работ и услуг, руб. (с точностью до двух знаков после запятой - 0,00)</t>
  </si>
  <si>
    <t>в том числе</t>
  </si>
  <si>
    <t>всего на закупки</t>
  </si>
  <si>
    <t xml:space="preserve">в соответствии с Федеральным законом от 05.04.2013 № 44-ФЗ "О контрактной системе в сфере закупок товаров, работ, услуг для обеспечения государственных и муниципальных нужд" </t>
  </si>
  <si>
    <t>0001</t>
  </si>
  <si>
    <t>Выплаты по расходам на закупку товаров, работ, услуг, всего:</t>
  </si>
  <si>
    <t>на оплату контрактов, заключённых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</si>
  <si>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</si>
  <si>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</si>
  <si>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</si>
  <si>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>в соответствии с Федеральным законом от 18.07.20111 № 223-ФЗ "О закупках товаров, работ, услуг отдельными видами юридических лиц"</t>
  </si>
  <si>
    <t>926 0703 0710200590 111</t>
  </si>
  <si>
    <t>926 0703 0710200590 112</t>
  </si>
  <si>
    <t>926 0703 0710260820 112</t>
  </si>
  <si>
    <t>926 0703 0710200590 119</t>
  </si>
  <si>
    <t>926 0709 0710210800 340</t>
  </si>
  <si>
    <t>926 0703 0710200590 853</t>
  </si>
  <si>
    <t>926 0703 0710200590 851</t>
  </si>
  <si>
    <t>926 0703 0710200590 852</t>
  </si>
  <si>
    <t>926 0703 0711110040 831</t>
  </si>
  <si>
    <t>926 0703 0710209020 243</t>
  </si>
  <si>
    <t>926 0703 07109И7230 243</t>
  </si>
  <si>
    <t>926 0703 0710200590 244</t>
  </si>
  <si>
    <t>926 0703 07109И7220 244</t>
  </si>
  <si>
    <t>926 0703 07109И7240 244</t>
  </si>
  <si>
    <t>926 0709 0710210800 244</t>
  </si>
  <si>
    <t>926 0703 0710611430 244</t>
  </si>
  <si>
    <t>926 0703 0710211460 244</t>
  </si>
  <si>
    <t>000 0000 0000000000 000</t>
  </si>
  <si>
    <t>926 0000 0000000000 510</t>
  </si>
  <si>
    <t>926 0000 0000000000 610</t>
  </si>
  <si>
    <t>926 0000 0000000000 000</t>
  </si>
  <si>
    <t>926 0700 0000000000 000</t>
  </si>
  <si>
    <t>на 01.01.2019 г.</t>
  </si>
  <si>
    <t>всего на 2018 год</t>
  </si>
  <si>
    <t>926 0703 0710200590 113</t>
  </si>
  <si>
    <t>на 01.01.2020 г.</t>
  </si>
  <si>
    <t>всего на 2020 год</t>
  </si>
  <si>
    <t>926 0709 0710210800 112</t>
  </si>
  <si>
    <t>926 0709 0710210800 113</t>
  </si>
  <si>
    <t>926 0703 0710200590 831</t>
  </si>
  <si>
    <t>Контрактный управляющий</t>
  </si>
  <si>
    <t>Разница</t>
  </si>
  <si>
    <t>Е.В. Щербова</t>
  </si>
  <si>
    <t>на 01.01.2021 г.</t>
  </si>
  <si>
    <t>на 2019 г. очередной финансовый год</t>
  </si>
  <si>
    <t>на 2020 г.    1-ый год планового периода</t>
  </si>
  <si>
    <t>на 2021 г.        2-ой год планового периода</t>
  </si>
  <si>
    <t>на 2020 г.        1-ый год планового периода</t>
  </si>
  <si>
    <t>всего на 2021 год</t>
  </si>
  <si>
    <t>926 0000 0000000000 121</t>
  </si>
  <si>
    <t>926 0000 0000000000 131</t>
  </si>
  <si>
    <t>926 0000 0000000000 141</t>
  </si>
  <si>
    <t>926 0000 0000000000 183</t>
  </si>
  <si>
    <t>926 0000 0000000000 189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</si>
</sst>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0" xfId="0" applyNumberFormat="1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8"/>
  <sheetViews>
    <sheetView tabSelected="1" zoomScale="90" zoomScaleNormal="90" workbookViewId="0">
      <pane ySplit="9" topLeftCell="A10" activePane="bottomLeft" state="frozen"/>
      <selection pane="bottomLeft" activeCell="C17" sqref="C17"/>
    </sheetView>
  </sheetViews>
  <sheetFormatPr defaultRowHeight="15.75" x14ac:dyDescent="0.25"/>
  <cols>
    <col min="1" max="1" width="73.7109375" style="3" customWidth="1"/>
    <col min="2" max="2" width="8.140625" style="3" customWidth="1"/>
    <col min="3" max="3" width="27.5703125" style="3" customWidth="1"/>
    <col min="4" max="4" width="15.7109375" style="3" customWidth="1"/>
    <col min="5" max="5" width="16.85546875" style="3" customWidth="1"/>
    <col min="6" max="6" width="26.28515625" style="3" customWidth="1"/>
    <col min="7" max="7" width="12.5703125" style="3" customWidth="1"/>
    <col min="8" max="8" width="14.28515625" style="3" customWidth="1"/>
    <col min="9" max="9" width="16.7109375" style="3" customWidth="1"/>
    <col min="10" max="10" width="13.5703125" style="3" customWidth="1"/>
    <col min="11" max="16384" width="9.140625" style="3"/>
  </cols>
  <sheetData>
    <row r="1" spans="1:11" x14ac:dyDescent="0.25">
      <c r="I1" s="44" t="s">
        <v>38</v>
      </c>
      <c r="J1" s="44"/>
    </row>
    <row r="2" spans="1:11" ht="18.75" x14ac:dyDescent="0.25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</row>
    <row r="3" spans="1:11" ht="18.75" x14ac:dyDescent="0.25">
      <c r="A3" s="48" t="s">
        <v>75</v>
      </c>
      <c r="B3" s="48"/>
      <c r="C3" s="48"/>
      <c r="D3" s="48"/>
      <c r="E3" s="48"/>
      <c r="F3" s="48"/>
      <c r="G3" s="48"/>
      <c r="H3" s="48"/>
      <c r="I3" s="48"/>
      <c r="J3" s="48"/>
    </row>
    <row r="5" spans="1:11" x14ac:dyDescent="0.25">
      <c r="A5" s="49" t="s">
        <v>0</v>
      </c>
      <c r="B5" s="49" t="s">
        <v>1</v>
      </c>
      <c r="C5" s="49" t="s">
        <v>2</v>
      </c>
      <c r="D5" s="37" t="s">
        <v>3</v>
      </c>
      <c r="E5" s="37"/>
      <c r="F5" s="37"/>
      <c r="G5" s="37"/>
      <c r="H5" s="37"/>
      <c r="I5" s="37"/>
      <c r="J5" s="37"/>
    </row>
    <row r="6" spans="1:11" x14ac:dyDescent="0.25">
      <c r="A6" s="50"/>
      <c r="B6" s="50"/>
      <c r="C6" s="50"/>
      <c r="D6" s="49" t="s">
        <v>76</v>
      </c>
      <c r="E6" s="52" t="s">
        <v>5</v>
      </c>
      <c r="F6" s="53"/>
      <c r="G6" s="53"/>
      <c r="H6" s="53"/>
      <c r="I6" s="53"/>
      <c r="J6" s="54"/>
    </row>
    <row r="7" spans="1:11" ht="63.75" customHeight="1" x14ac:dyDescent="0.25">
      <c r="A7" s="50"/>
      <c r="B7" s="50"/>
      <c r="C7" s="50"/>
      <c r="D7" s="50"/>
      <c r="E7" s="37" t="s">
        <v>6</v>
      </c>
      <c r="F7" s="37" t="s">
        <v>35</v>
      </c>
      <c r="G7" s="37" t="s">
        <v>7</v>
      </c>
      <c r="H7" s="37" t="s">
        <v>8</v>
      </c>
      <c r="I7" s="37" t="s">
        <v>9</v>
      </c>
      <c r="J7" s="37"/>
    </row>
    <row r="8" spans="1:11" ht="30" customHeight="1" x14ac:dyDescent="0.25">
      <c r="A8" s="51"/>
      <c r="B8" s="51"/>
      <c r="C8" s="51"/>
      <c r="D8" s="51"/>
      <c r="E8" s="37"/>
      <c r="F8" s="37"/>
      <c r="G8" s="37"/>
      <c r="H8" s="37"/>
      <c r="I8" s="1" t="s">
        <v>4</v>
      </c>
      <c r="J8" s="1" t="s">
        <v>10</v>
      </c>
      <c r="K8" s="2"/>
    </row>
    <row r="9" spans="1:11" ht="15.75" customHeight="1" x14ac:dyDescent="0.25">
      <c r="A9" s="4">
        <v>1</v>
      </c>
      <c r="B9" s="4">
        <v>2</v>
      </c>
      <c r="C9" s="4">
        <v>3</v>
      </c>
      <c r="D9" s="4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2"/>
    </row>
    <row r="10" spans="1:11" x14ac:dyDescent="0.25">
      <c r="A10" s="16" t="s">
        <v>11</v>
      </c>
      <c r="B10" s="17">
        <v>100</v>
      </c>
      <c r="C10" s="18" t="s">
        <v>73</v>
      </c>
      <c r="D10" s="19">
        <v>32010273.899999999</v>
      </c>
      <c r="E10" s="19">
        <f>E12</f>
        <v>27774370.370000001</v>
      </c>
      <c r="F10" s="19">
        <f>F15</f>
        <v>3515903.53</v>
      </c>
      <c r="G10" s="19">
        <f>G15</f>
        <v>0</v>
      </c>
      <c r="H10" s="19">
        <f>H12</f>
        <v>0</v>
      </c>
      <c r="I10" s="19">
        <v>720000</v>
      </c>
      <c r="J10" s="19">
        <f>J12+J16</f>
        <v>0</v>
      </c>
    </row>
    <row r="11" spans="1:11" x14ac:dyDescent="0.25">
      <c r="A11" s="20" t="s">
        <v>13</v>
      </c>
      <c r="B11" s="21">
        <v>110</v>
      </c>
      <c r="C11" s="22" t="s">
        <v>92</v>
      </c>
      <c r="D11" s="23">
        <f>I11</f>
        <v>0</v>
      </c>
      <c r="E11" s="21" t="s">
        <v>12</v>
      </c>
      <c r="F11" s="21" t="s">
        <v>12</v>
      </c>
      <c r="G11" s="21" t="s">
        <v>12</v>
      </c>
      <c r="H11" s="21" t="s">
        <v>12</v>
      </c>
      <c r="I11" s="23"/>
      <c r="J11" s="21" t="s">
        <v>12</v>
      </c>
    </row>
    <row r="12" spans="1:11" x14ac:dyDescent="0.25">
      <c r="A12" s="20" t="s">
        <v>14</v>
      </c>
      <c r="B12" s="21">
        <v>120</v>
      </c>
      <c r="C12" s="22" t="s">
        <v>93</v>
      </c>
      <c r="D12" s="23">
        <f>E12+H12+I12</f>
        <v>28494370.370000001</v>
      </c>
      <c r="E12" s="23">
        <v>27774370.370000001</v>
      </c>
      <c r="F12" s="21" t="s">
        <v>12</v>
      </c>
      <c r="G12" s="21" t="s">
        <v>12</v>
      </c>
      <c r="H12" s="23"/>
      <c r="I12" s="23">
        <v>720000</v>
      </c>
      <c r="J12" s="23"/>
    </row>
    <row r="13" spans="1:11" ht="17.25" customHeight="1" x14ac:dyDescent="0.25">
      <c r="A13" s="20" t="s">
        <v>15</v>
      </c>
      <c r="B13" s="21">
        <v>130</v>
      </c>
      <c r="C13" s="22" t="s">
        <v>94</v>
      </c>
      <c r="D13" s="23">
        <f>I13</f>
        <v>0</v>
      </c>
      <c r="E13" s="21" t="s">
        <v>12</v>
      </c>
      <c r="F13" s="21" t="s">
        <v>12</v>
      </c>
      <c r="G13" s="21" t="s">
        <v>12</v>
      </c>
      <c r="H13" s="21" t="s">
        <v>12</v>
      </c>
      <c r="I13" s="23"/>
      <c r="J13" s="21" t="s">
        <v>12</v>
      </c>
    </row>
    <row r="14" spans="1:11" ht="31.5" customHeight="1" x14ac:dyDescent="0.25">
      <c r="A14" s="20" t="s">
        <v>16</v>
      </c>
      <c r="B14" s="21">
        <v>140</v>
      </c>
      <c r="C14" s="22" t="s">
        <v>70</v>
      </c>
      <c r="D14" s="23">
        <f>I14</f>
        <v>0</v>
      </c>
      <c r="E14" s="21" t="s">
        <v>12</v>
      </c>
      <c r="F14" s="21" t="s">
        <v>12</v>
      </c>
      <c r="G14" s="21" t="s">
        <v>12</v>
      </c>
      <c r="H14" s="21" t="s">
        <v>12</v>
      </c>
      <c r="I14" s="23"/>
      <c r="J14" s="21" t="s">
        <v>12</v>
      </c>
    </row>
    <row r="15" spans="1:11" x14ac:dyDescent="0.25">
      <c r="A15" s="20" t="s">
        <v>17</v>
      </c>
      <c r="B15" s="21">
        <v>150</v>
      </c>
      <c r="C15" s="22" t="s">
        <v>95</v>
      </c>
      <c r="D15" s="23">
        <f>F15+G15</f>
        <v>3515903.53</v>
      </c>
      <c r="E15" s="21" t="s">
        <v>12</v>
      </c>
      <c r="F15" s="23">
        <v>3515903.53</v>
      </c>
      <c r="G15" s="23"/>
      <c r="H15" s="21" t="s">
        <v>12</v>
      </c>
      <c r="I15" s="21" t="s">
        <v>12</v>
      </c>
      <c r="J15" s="21" t="s">
        <v>12</v>
      </c>
    </row>
    <row r="16" spans="1:11" x14ac:dyDescent="0.25">
      <c r="A16" s="20" t="s">
        <v>18</v>
      </c>
      <c r="B16" s="21">
        <v>160</v>
      </c>
      <c r="C16" s="22" t="s">
        <v>96</v>
      </c>
      <c r="D16" s="23">
        <f>I16</f>
        <v>0</v>
      </c>
      <c r="E16" s="21" t="s">
        <v>12</v>
      </c>
      <c r="F16" s="21" t="s">
        <v>12</v>
      </c>
      <c r="G16" s="21" t="s">
        <v>12</v>
      </c>
      <c r="H16" s="21" t="s">
        <v>12</v>
      </c>
      <c r="I16" s="23"/>
      <c r="J16" s="23"/>
    </row>
    <row r="17" spans="1:10" x14ac:dyDescent="0.25">
      <c r="A17" s="20" t="s">
        <v>19</v>
      </c>
      <c r="B17" s="21">
        <v>180</v>
      </c>
      <c r="C17" s="21" t="s">
        <v>12</v>
      </c>
      <c r="D17" s="23">
        <f>I17</f>
        <v>0</v>
      </c>
      <c r="E17" s="21" t="s">
        <v>12</v>
      </c>
      <c r="F17" s="21" t="s">
        <v>12</v>
      </c>
      <c r="G17" s="21" t="s">
        <v>12</v>
      </c>
      <c r="H17" s="21" t="s">
        <v>12</v>
      </c>
      <c r="I17" s="23"/>
      <c r="J17" s="21" t="s">
        <v>12</v>
      </c>
    </row>
    <row r="18" spans="1:10" x14ac:dyDescent="0.25">
      <c r="A18" s="16" t="s">
        <v>21</v>
      </c>
      <c r="B18" s="17">
        <v>200</v>
      </c>
      <c r="C18" s="17" t="s">
        <v>12</v>
      </c>
      <c r="D18" s="19">
        <v>32010273.899999999</v>
      </c>
      <c r="E18" s="19">
        <f t="shared" ref="E18:I18" si="0">E20+E28+E29+E37+E38+E42</f>
        <v>27774370.370000001</v>
      </c>
      <c r="F18" s="19">
        <f>F20+F28+F29+F37+F38+F42</f>
        <v>3515903.5300000003</v>
      </c>
      <c r="G18" s="19">
        <f t="shared" si="0"/>
        <v>0</v>
      </c>
      <c r="H18" s="19">
        <f t="shared" si="0"/>
        <v>0</v>
      </c>
      <c r="I18" s="19">
        <f t="shared" si="0"/>
        <v>720000</v>
      </c>
      <c r="J18" s="19">
        <f t="shared" ref="J18" si="1">J19+J28+J29+J37+J41+J42</f>
        <v>0</v>
      </c>
    </row>
    <row r="19" spans="1:10" x14ac:dyDescent="0.25">
      <c r="A19" s="20" t="s">
        <v>22</v>
      </c>
      <c r="B19" s="17">
        <v>210</v>
      </c>
      <c r="C19" s="24" t="s">
        <v>74</v>
      </c>
      <c r="D19" s="25">
        <f>D20</f>
        <v>28886221.859999999</v>
      </c>
      <c r="E19" s="25">
        <f t="shared" ref="E19:J19" si="2">E20</f>
        <v>25682550</v>
      </c>
      <c r="F19" s="25">
        <f t="shared" si="2"/>
        <v>2555903.5300000003</v>
      </c>
      <c r="G19" s="25">
        <f t="shared" si="2"/>
        <v>0</v>
      </c>
      <c r="H19" s="25">
        <f t="shared" si="2"/>
        <v>0</v>
      </c>
      <c r="I19" s="25">
        <f t="shared" si="2"/>
        <v>647768.32999999996</v>
      </c>
      <c r="J19" s="25">
        <f t="shared" si="2"/>
        <v>0</v>
      </c>
    </row>
    <row r="20" spans="1:10" ht="17.25" customHeight="1" x14ac:dyDescent="0.25">
      <c r="A20" s="38" t="s">
        <v>23</v>
      </c>
      <c r="B20" s="41">
        <v>211</v>
      </c>
      <c r="C20" s="21" t="s">
        <v>12</v>
      </c>
      <c r="D20" s="25">
        <f t="shared" ref="D20:J20" si="3">SUM(D21:D27)</f>
        <v>28886221.859999999</v>
      </c>
      <c r="E20" s="25">
        <f t="shared" si="3"/>
        <v>25682550</v>
      </c>
      <c r="F20" s="25">
        <f t="shared" si="3"/>
        <v>2555903.5300000003</v>
      </c>
      <c r="G20" s="25">
        <f t="shared" si="3"/>
        <v>0</v>
      </c>
      <c r="H20" s="25">
        <f t="shared" si="3"/>
        <v>0</v>
      </c>
      <c r="I20" s="25">
        <f t="shared" si="3"/>
        <v>647768.32999999996</v>
      </c>
      <c r="J20" s="25">
        <f t="shared" si="3"/>
        <v>0</v>
      </c>
    </row>
    <row r="21" spans="1:10" ht="17.25" customHeight="1" x14ac:dyDescent="0.25">
      <c r="A21" s="39"/>
      <c r="B21" s="42"/>
      <c r="C21" s="24" t="s">
        <v>53</v>
      </c>
      <c r="D21" s="23">
        <f>SUM(E21:I21)</f>
        <v>22145017.91</v>
      </c>
      <c r="E21" s="23">
        <v>19721500</v>
      </c>
      <c r="F21" s="23">
        <v>1926000</v>
      </c>
      <c r="G21" s="23"/>
      <c r="H21" s="23"/>
      <c r="I21" s="23">
        <v>497517.91</v>
      </c>
      <c r="J21" s="23"/>
    </row>
    <row r="22" spans="1:10" ht="17.25" customHeight="1" x14ac:dyDescent="0.25">
      <c r="A22" s="39"/>
      <c r="B22" s="42"/>
      <c r="C22" s="24" t="s">
        <v>54</v>
      </c>
      <c r="D22" s="23">
        <f t="shared" ref="D22:D27" si="4">SUM(E22:I22)</f>
        <v>5150</v>
      </c>
      <c r="E22" s="23">
        <v>5150</v>
      </c>
      <c r="F22" s="23"/>
      <c r="G22" s="23"/>
      <c r="H22" s="23"/>
      <c r="I22" s="23"/>
      <c r="J22" s="23"/>
    </row>
    <row r="23" spans="1:10" ht="17.25" customHeight="1" x14ac:dyDescent="0.25">
      <c r="A23" s="39"/>
      <c r="B23" s="42"/>
      <c r="C23" s="24" t="s">
        <v>80</v>
      </c>
      <c r="D23" s="23">
        <f t="shared" si="4"/>
        <v>0</v>
      </c>
      <c r="E23" s="23"/>
      <c r="F23" s="23"/>
      <c r="G23" s="23"/>
      <c r="H23" s="23"/>
      <c r="I23" s="23"/>
      <c r="J23" s="23"/>
    </row>
    <row r="24" spans="1:10" ht="17.25" customHeight="1" x14ac:dyDescent="0.25">
      <c r="A24" s="39"/>
      <c r="B24" s="42"/>
      <c r="C24" s="24" t="s">
        <v>55</v>
      </c>
      <c r="D24" s="23">
        <f t="shared" si="4"/>
        <v>48203.53</v>
      </c>
      <c r="E24" s="23"/>
      <c r="F24" s="23">
        <v>48203.53</v>
      </c>
      <c r="G24" s="23"/>
      <c r="H24" s="23"/>
      <c r="I24" s="23"/>
      <c r="J24" s="23"/>
    </row>
    <row r="25" spans="1:10" ht="17.25" customHeight="1" x14ac:dyDescent="0.25">
      <c r="A25" s="39"/>
      <c r="B25" s="42"/>
      <c r="C25" s="24" t="s">
        <v>81</v>
      </c>
      <c r="D25" s="23">
        <f t="shared" si="4"/>
        <v>0</v>
      </c>
      <c r="E25" s="23"/>
      <c r="F25" s="23"/>
      <c r="G25" s="23"/>
      <c r="H25" s="23"/>
      <c r="I25" s="23"/>
      <c r="J25" s="23"/>
    </row>
    <row r="26" spans="1:10" ht="17.25" hidden="1" customHeight="1" x14ac:dyDescent="0.25">
      <c r="A26" s="39"/>
      <c r="B26" s="42"/>
      <c r="C26" s="28" t="s">
        <v>77</v>
      </c>
      <c r="D26" s="23">
        <f t="shared" si="4"/>
        <v>0</v>
      </c>
      <c r="E26" s="23"/>
      <c r="F26" s="23"/>
      <c r="G26" s="23"/>
      <c r="H26" s="23"/>
      <c r="I26" s="27"/>
      <c r="J26" s="23"/>
    </row>
    <row r="27" spans="1:10" ht="17.25" customHeight="1" x14ac:dyDescent="0.25">
      <c r="A27" s="39"/>
      <c r="B27" s="42"/>
      <c r="C27" s="24" t="s">
        <v>56</v>
      </c>
      <c r="D27" s="23">
        <f t="shared" si="4"/>
        <v>6687850.4199999999</v>
      </c>
      <c r="E27" s="23">
        <v>5955900</v>
      </c>
      <c r="F27" s="23">
        <v>581700</v>
      </c>
      <c r="G27" s="23"/>
      <c r="H27" s="23"/>
      <c r="I27" s="23">
        <v>150250.42000000001</v>
      </c>
      <c r="J27" s="23"/>
    </row>
    <row r="28" spans="1:10" ht="18" customHeight="1" x14ac:dyDescent="0.25">
      <c r="A28" s="20" t="s">
        <v>24</v>
      </c>
      <c r="B28" s="17">
        <v>220</v>
      </c>
      <c r="C28" s="24" t="s">
        <v>70</v>
      </c>
      <c r="D28" s="25">
        <f>SUM(E28:I28)</f>
        <v>0</v>
      </c>
      <c r="E28" s="25"/>
      <c r="F28" s="25">
        <v>0</v>
      </c>
      <c r="G28" s="25"/>
      <c r="H28" s="25"/>
      <c r="I28" s="25"/>
      <c r="J28" s="25"/>
    </row>
    <row r="29" spans="1:10" ht="15" customHeight="1" x14ac:dyDescent="0.25">
      <c r="A29" s="38" t="s">
        <v>25</v>
      </c>
      <c r="B29" s="45">
        <v>230</v>
      </c>
      <c r="C29" s="21" t="s">
        <v>12</v>
      </c>
      <c r="D29" s="26">
        <f>SUM(E29:I29)</f>
        <v>60632.87</v>
      </c>
      <c r="E29" s="26">
        <f>SUM(E31:E36)</f>
        <v>60632.87</v>
      </c>
      <c r="F29" s="26">
        <f t="shared" ref="F29:H29" si="5">SUM(F32:F36)</f>
        <v>0</v>
      </c>
      <c r="G29" s="26">
        <f t="shared" si="5"/>
        <v>0</v>
      </c>
      <c r="H29" s="26">
        <f t="shared" si="5"/>
        <v>0</v>
      </c>
      <c r="I29" s="26"/>
      <c r="J29" s="26">
        <f t="shared" ref="J29" si="6">SUM(J32:J36)</f>
        <v>0</v>
      </c>
    </row>
    <row r="30" spans="1:10" ht="14.25" hidden="1" customHeight="1" x14ac:dyDescent="0.25">
      <c r="A30" s="39"/>
      <c r="B30" s="46"/>
      <c r="C30" s="24" t="s">
        <v>77</v>
      </c>
      <c r="D30" s="26"/>
      <c r="E30" s="26"/>
      <c r="F30" s="26"/>
      <c r="G30" s="26"/>
      <c r="H30" s="26"/>
      <c r="I30" s="26"/>
      <c r="J30" s="26"/>
    </row>
    <row r="31" spans="1:10" ht="14.25" customHeight="1" x14ac:dyDescent="0.25">
      <c r="A31" s="39"/>
      <c r="B31" s="46"/>
      <c r="C31" s="24" t="s">
        <v>82</v>
      </c>
      <c r="D31" s="27">
        <f>SUM(E31:I31)</f>
        <v>0</v>
      </c>
      <c r="E31" s="26"/>
      <c r="F31" s="26"/>
      <c r="G31" s="26"/>
      <c r="H31" s="26"/>
      <c r="I31" s="26"/>
      <c r="J31" s="26"/>
    </row>
    <row r="32" spans="1:10" ht="15" customHeight="1" x14ac:dyDescent="0.25">
      <c r="A32" s="39"/>
      <c r="B32" s="46"/>
      <c r="C32" s="24" t="s">
        <v>59</v>
      </c>
      <c r="D32" s="23">
        <f>SUM(E32:I32)</f>
        <v>52308</v>
      </c>
      <c r="E32" s="26">
        <v>52308</v>
      </c>
      <c r="F32" s="26"/>
      <c r="G32" s="26"/>
      <c r="H32" s="26"/>
      <c r="I32" s="26"/>
      <c r="J32" s="26"/>
    </row>
    <row r="33" spans="1:10" ht="15" hidden="1" customHeight="1" x14ac:dyDescent="0.25">
      <c r="A33" s="39"/>
      <c r="B33" s="46"/>
      <c r="C33" s="24" t="s">
        <v>59</v>
      </c>
      <c r="D33" s="23">
        <f>SUM(E33:I33)</f>
        <v>0</v>
      </c>
      <c r="E33" s="23"/>
      <c r="F33" s="23"/>
      <c r="G33" s="23"/>
      <c r="H33" s="23"/>
      <c r="I33" s="23"/>
      <c r="J33" s="23"/>
    </row>
    <row r="34" spans="1:10" ht="15" customHeight="1" x14ac:dyDescent="0.25">
      <c r="A34" s="39"/>
      <c r="B34" s="46"/>
      <c r="C34" s="24" t="s">
        <v>60</v>
      </c>
      <c r="D34" s="23">
        <f t="shared" ref="D34" si="7">SUM(E34:I34)</f>
        <v>7856</v>
      </c>
      <c r="E34" s="23">
        <v>7856</v>
      </c>
      <c r="F34" s="23"/>
      <c r="G34" s="23"/>
      <c r="H34" s="23"/>
      <c r="I34" s="23"/>
      <c r="J34" s="23"/>
    </row>
    <row r="35" spans="1:10" ht="15" customHeight="1" x14ac:dyDescent="0.25">
      <c r="A35" s="39"/>
      <c r="B35" s="46"/>
      <c r="C35" s="24" t="s">
        <v>58</v>
      </c>
      <c r="D35" s="23">
        <f t="shared" ref="D35:D41" si="8">SUM(E35:I35)</f>
        <v>468.87</v>
      </c>
      <c r="E35" s="23">
        <v>468.87</v>
      </c>
      <c r="F35" s="23"/>
      <c r="G35" s="23"/>
      <c r="H35" s="23"/>
      <c r="I35" s="23"/>
      <c r="J35" s="23"/>
    </row>
    <row r="36" spans="1:10" ht="15" hidden="1" customHeight="1" x14ac:dyDescent="0.25">
      <c r="A36" s="40"/>
      <c r="B36" s="47"/>
      <c r="C36" s="24" t="s">
        <v>58</v>
      </c>
      <c r="D36" s="23">
        <f t="shared" si="8"/>
        <v>0</v>
      </c>
      <c r="E36" s="23"/>
      <c r="F36" s="23"/>
      <c r="G36" s="23"/>
      <c r="H36" s="23"/>
      <c r="I36" s="23"/>
      <c r="J36" s="23"/>
    </row>
    <row r="37" spans="1:10" ht="15.75" customHeight="1" x14ac:dyDescent="0.25">
      <c r="A37" s="20" t="s">
        <v>36</v>
      </c>
      <c r="B37" s="17">
        <v>240</v>
      </c>
      <c r="C37" s="24" t="s">
        <v>70</v>
      </c>
      <c r="D37" s="25">
        <f t="shared" si="8"/>
        <v>0</v>
      </c>
      <c r="E37" s="25"/>
      <c r="F37" s="25"/>
      <c r="G37" s="25"/>
      <c r="H37" s="25"/>
      <c r="I37" s="25"/>
      <c r="J37" s="25"/>
    </row>
    <row r="38" spans="1:10" ht="15.75" customHeight="1" x14ac:dyDescent="0.25">
      <c r="A38" s="38" t="s">
        <v>26</v>
      </c>
      <c r="B38" s="41">
        <v>250</v>
      </c>
      <c r="C38" s="24" t="s">
        <v>12</v>
      </c>
      <c r="D38" s="25">
        <f>SUM(D39:D41)</f>
        <v>48000</v>
      </c>
      <c r="E38" s="25">
        <f t="shared" ref="E38:I38" si="9">SUM(E39:E41)</f>
        <v>0</v>
      </c>
      <c r="F38" s="25">
        <f t="shared" si="9"/>
        <v>48000</v>
      </c>
      <c r="G38" s="25">
        <f t="shared" si="9"/>
        <v>0</v>
      </c>
      <c r="H38" s="25">
        <f t="shared" si="9"/>
        <v>0</v>
      </c>
      <c r="I38" s="25">
        <f t="shared" si="9"/>
        <v>0</v>
      </c>
      <c r="J38" s="25"/>
    </row>
    <row r="39" spans="1:10" ht="15.75" customHeight="1" x14ac:dyDescent="0.25">
      <c r="A39" s="39"/>
      <c r="B39" s="42"/>
      <c r="C39" s="28" t="s">
        <v>77</v>
      </c>
      <c r="D39" s="25">
        <f t="shared" si="8"/>
        <v>0</v>
      </c>
      <c r="E39" s="25"/>
      <c r="F39" s="25"/>
      <c r="G39" s="25"/>
      <c r="H39" s="25"/>
      <c r="I39" s="25"/>
      <c r="J39" s="25"/>
    </row>
    <row r="40" spans="1:10" ht="15.75" customHeight="1" x14ac:dyDescent="0.25">
      <c r="A40" s="39"/>
      <c r="B40" s="42"/>
      <c r="C40" s="24" t="s">
        <v>64</v>
      </c>
      <c r="D40" s="25">
        <f t="shared" si="8"/>
        <v>0</v>
      </c>
      <c r="E40" s="25"/>
      <c r="F40" s="25"/>
      <c r="G40" s="25"/>
      <c r="H40" s="25"/>
      <c r="I40" s="25"/>
      <c r="J40" s="25"/>
    </row>
    <row r="41" spans="1:10" ht="17.25" customHeight="1" x14ac:dyDescent="0.25">
      <c r="A41" s="40"/>
      <c r="B41" s="43"/>
      <c r="C41" s="24" t="s">
        <v>57</v>
      </c>
      <c r="D41" s="25">
        <f t="shared" si="8"/>
        <v>48000</v>
      </c>
      <c r="E41" s="25"/>
      <c r="F41" s="25">
        <v>48000</v>
      </c>
      <c r="G41" s="25"/>
      <c r="H41" s="25"/>
      <c r="I41" s="25"/>
      <c r="J41" s="25"/>
    </row>
    <row r="42" spans="1:10" x14ac:dyDescent="0.25">
      <c r="A42" s="38" t="s">
        <v>27</v>
      </c>
      <c r="B42" s="41">
        <v>260</v>
      </c>
      <c r="C42" s="21" t="s">
        <v>12</v>
      </c>
      <c r="D42" s="25">
        <f t="shared" ref="D42:J42" si="10">SUM(D43:D50)</f>
        <v>3015419.17</v>
      </c>
      <c r="E42" s="25">
        <f t="shared" si="10"/>
        <v>2031187.5</v>
      </c>
      <c r="F42" s="25">
        <v>912000</v>
      </c>
      <c r="G42" s="25">
        <f t="shared" si="10"/>
        <v>0</v>
      </c>
      <c r="H42" s="25">
        <f t="shared" si="10"/>
        <v>0</v>
      </c>
      <c r="I42" s="25">
        <v>72231.67</v>
      </c>
      <c r="J42" s="25">
        <f t="shared" si="10"/>
        <v>0</v>
      </c>
    </row>
    <row r="43" spans="1:10" x14ac:dyDescent="0.25">
      <c r="A43" s="39"/>
      <c r="B43" s="42"/>
      <c r="C43" s="24" t="s">
        <v>56</v>
      </c>
      <c r="D43" s="23">
        <f>SUM(E43:I43)</f>
        <v>0</v>
      </c>
      <c r="E43" s="23"/>
      <c r="F43" s="23"/>
      <c r="G43" s="23"/>
      <c r="H43" s="23"/>
      <c r="I43" s="23"/>
      <c r="J43" s="23"/>
    </row>
    <row r="44" spans="1:10" ht="17.25" hidden="1" customHeight="1" x14ac:dyDescent="0.25">
      <c r="A44" s="39"/>
      <c r="B44" s="42"/>
      <c r="C44" s="24" t="s">
        <v>63</v>
      </c>
      <c r="D44" s="23">
        <f t="shared" ref="D44:D50" si="11">SUM(E44:I44)</f>
        <v>0</v>
      </c>
      <c r="E44" s="23"/>
      <c r="F44" s="23"/>
      <c r="G44" s="23"/>
      <c r="H44" s="23"/>
      <c r="I44" s="23"/>
      <c r="J44" s="23"/>
    </row>
    <row r="45" spans="1:10" ht="17.25" customHeight="1" x14ac:dyDescent="0.25">
      <c r="A45" s="39"/>
      <c r="B45" s="42"/>
      <c r="C45" s="24" t="s">
        <v>69</v>
      </c>
      <c r="D45" s="23">
        <f t="shared" si="11"/>
        <v>797000</v>
      </c>
      <c r="E45" s="23"/>
      <c r="F45" s="23">
        <v>797000</v>
      </c>
      <c r="G45" s="23"/>
      <c r="H45" s="23"/>
      <c r="I45" s="23"/>
      <c r="J45" s="23"/>
    </row>
    <row r="46" spans="1:10" ht="17.25" customHeight="1" x14ac:dyDescent="0.25">
      <c r="A46" s="39"/>
      <c r="B46" s="42"/>
      <c r="C46" s="24" t="s">
        <v>64</v>
      </c>
      <c r="D46" s="23">
        <f t="shared" si="11"/>
        <v>2103419.17</v>
      </c>
      <c r="E46" s="23">
        <v>2031187.5</v>
      </c>
      <c r="F46" s="23"/>
      <c r="G46" s="23"/>
      <c r="H46" s="23"/>
      <c r="I46" s="23">
        <v>72231.67</v>
      </c>
      <c r="J46" s="23"/>
    </row>
    <row r="47" spans="1:10" ht="17.25" hidden="1" customHeight="1" x14ac:dyDescent="0.25">
      <c r="A47" s="39"/>
      <c r="B47" s="42"/>
      <c r="C47" s="24" t="s">
        <v>65</v>
      </c>
      <c r="D47" s="23">
        <f t="shared" si="11"/>
        <v>0</v>
      </c>
      <c r="E47" s="23"/>
      <c r="F47" s="23"/>
      <c r="G47" s="23"/>
      <c r="H47" s="23"/>
      <c r="I47" s="23"/>
      <c r="J47" s="23"/>
    </row>
    <row r="48" spans="1:10" ht="17.25" hidden="1" customHeight="1" x14ac:dyDescent="0.25">
      <c r="A48" s="39"/>
      <c r="B48" s="42"/>
      <c r="C48" s="24" t="s">
        <v>66</v>
      </c>
      <c r="D48" s="23">
        <f t="shared" si="11"/>
        <v>0</v>
      </c>
      <c r="E48" s="23"/>
      <c r="F48" s="23"/>
      <c r="G48" s="23"/>
      <c r="H48" s="23"/>
      <c r="I48" s="23"/>
      <c r="J48" s="23"/>
    </row>
    <row r="49" spans="1:10" ht="17.25" hidden="1" customHeight="1" x14ac:dyDescent="0.25">
      <c r="A49" s="39"/>
      <c r="B49" s="42"/>
      <c r="C49" s="24" t="s">
        <v>68</v>
      </c>
      <c r="D49" s="23">
        <f t="shared" si="11"/>
        <v>0</v>
      </c>
      <c r="E49" s="23"/>
      <c r="F49" s="23"/>
      <c r="G49" s="23"/>
      <c r="H49" s="23"/>
      <c r="I49" s="23"/>
      <c r="J49" s="23"/>
    </row>
    <row r="50" spans="1:10" ht="17.25" customHeight="1" x14ac:dyDescent="0.25">
      <c r="A50" s="39"/>
      <c r="B50" s="42"/>
      <c r="C50" s="24" t="s">
        <v>67</v>
      </c>
      <c r="D50" s="23">
        <f t="shared" si="11"/>
        <v>115000</v>
      </c>
      <c r="E50" s="23"/>
      <c r="F50" s="23">
        <v>115000</v>
      </c>
      <c r="G50" s="23"/>
      <c r="H50" s="23"/>
      <c r="I50" s="23"/>
      <c r="J50" s="23"/>
    </row>
    <row r="51" spans="1:10" x14ac:dyDescent="0.25">
      <c r="A51" s="16" t="s">
        <v>28</v>
      </c>
      <c r="B51" s="17">
        <v>300</v>
      </c>
      <c r="C51" s="18" t="s">
        <v>12</v>
      </c>
      <c r="D51" s="19">
        <f>SUM(D52:D53)</f>
        <v>0</v>
      </c>
      <c r="E51" s="19">
        <f t="shared" ref="E51:J51" si="12">SUM(E52:E53)</f>
        <v>0</v>
      </c>
      <c r="F51" s="19">
        <f t="shared" si="12"/>
        <v>0</v>
      </c>
      <c r="G51" s="19">
        <f t="shared" si="12"/>
        <v>0</v>
      </c>
      <c r="H51" s="19">
        <f t="shared" si="12"/>
        <v>0</v>
      </c>
      <c r="I51" s="19">
        <f t="shared" si="12"/>
        <v>0</v>
      </c>
      <c r="J51" s="19">
        <f t="shared" si="12"/>
        <v>0</v>
      </c>
    </row>
    <row r="52" spans="1:10" x14ac:dyDescent="0.25">
      <c r="A52" s="20" t="s">
        <v>29</v>
      </c>
      <c r="B52" s="21">
        <v>310</v>
      </c>
      <c r="C52" s="22" t="s">
        <v>71</v>
      </c>
      <c r="D52" s="23">
        <f t="shared" ref="D52:D56" si="13">SUM(E52:I52)</f>
        <v>0</v>
      </c>
      <c r="E52" s="23"/>
      <c r="F52" s="23"/>
      <c r="G52" s="23"/>
      <c r="H52" s="23"/>
      <c r="I52" s="23"/>
      <c r="J52" s="23"/>
    </row>
    <row r="53" spans="1:10" x14ac:dyDescent="0.25">
      <c r="A53" s="20" t="s">
        <v>30</v>
      </c>
      <c r="B53" s="21">
        <v>320</v>
      </c>
      <c r="C53" s="22" t="s">
        <v>71</v>
      </c>
      <c r="D53" s="23">
        <f t="shared" si="13"/>
        <v>0</v>
      </c>
      <c r="E53" s="23"/>
      <c r="F53" s="23"/>
      <c r="G53" s="23"/>
      <c r="H53" s="23"/>
      <c r="I53" s="23"/>
      <c r="J53" s="23"/>
    </row>
    <row r="54" spans="1:10" x14ac:dyDescent="0.25">
      <c r="A54" s="16" t="s">
        <v>31</v>
      </c>
      <c r="B54" s="17">
        <v>400</v>
      </c>
      <c r="C54" s="18"/>
      <c r="D54" s="19">
        <f>SUM(D55:D56)</f>
        <v>0</v>
      </c>
      <c r="E54" s="19">
        <f t="shared" ref="E54:J54" si="14">SUM(E55:E56)</f>
        <v>0</v>
      </c>
      <c r="F54" s="19">
        <f t="shared" si="14"/>
        <v>0</v>
      </c>
      <c r="G54" s="19">
        <f t="shared" si="14"/>
        <v>0</v>
      </c>
      <c r="H54" s="19">
        <f t="shared" si="14"/>
        <v>0</v>
      </c>
      <c r="I54" s="19">
        <f t="shared" si="14"/>
        <v>0</v>
      </c>
      <c r="J54" s="19">
        <f t="shared" si="14"/>
        <v>0</v>
      </c>
    </row>
    <row r="55" spans="1:10" x14ac:dyDescent="0.25">
      <c r="A55" s="20" t="s">
        <v>37</v>
      </c>
      <c r="B55" s="21">
        <v>410</v>
      </c>
      <c r="C55" s="22" t="s">
        <v>72</v>
      </c>
      <c r="D55" s="23">
        <f t="shared" si="13"/>
        <v>0</v>
      </c>
      <c r="E55" s="23"/>
      <c r="F55" s="23"/>
      <c r="G55" s="23"/>
      <c r="H55" s="23"/>
      <c r="I55" s="23"/>
      <c r="J55" s="23"/>
    </row>
    <row r="56" spans="1:10" x14ac:dyDescent="0.25">
      <c r="A56" s="20" t="s">
        <v>32</v>
      </c>
      <c r="B56" s="21">
        <v>420</v>
      </c>
      <c r="C56" s="22" t="s">
        <v>72</v>
      </c>
      <c r="D56" s="23">
        <f t="shared" si="13"/>
        <v>0</v>
      </c>
      <c r="E56" s="23"/>
      <c r="F56" s="23"/>
      <c r="G56" s="23"/>
      <c r="H56" s="23"/>
      <c r="I56" s="23"/>
      <c r="J56" s="23"/>
    </row>
    <row r="57" spans="1:10" x14ac:dyDescent="0.25">
      <c r="A57" s="16" t="s">
        <v>33</v>
      </c>
      <c r="B57" s="17">
        <v>500</v>
      </c>
      <c r="C57" s="18" t="s">
        <v>12</v>
      </c>
      <c r="D57" s="19">
        <v>0</v>
      </c>
      <c r="E57" s="19">
        <v>0</v>
      </c>
      <c r="F57" s="19">
        <f>F18-F10</f>
        <v>0</v>
      </c>
      <c r="G57" s="19">
        <f>G18-G10</f>
        <v>0</v>
      </c>
      <c r="H57" s="19">
        <f>H18-H10</f>
        <v>0</v>
      </c>
      <c r="I57" s="19">
        <f>I18-I10</f>
        <v>0</v>
      </c>
      <c r="J57" s="19">
        <f>J18-J10</f>
        <v>0</v>
      </c>
    </row>
    <row r="58" spans="1:10" x14ac:dyDescent="0.25">
      <c r="A58" s="16" t="s">
        <v>34</v>
      </c>
      <c r="B58" s="17">
        <v>600</v>
      </c>
      <c r="C58" s="18" t="s">
        <v>12</v>
      </c>
      <c r="D58" s="19">
        <v>0</v>
      </c>
      <c r="E58" s="19">
        <v>0</v>
      </c>
      <c r="F58" s="19">
        <f t="shared" ref="F58:J58" si="15">F10+F57-F18</f>
        <v>0</v>
      </c>
      <c r="G58" s="19">
        <f t="shared" si="15"/>
        <v>0</v>
      </c>
      <c r="H58" s="19">
        <f t="shared" si="15"/>
        <v>0</v>
      </c>
      <c r="I58" s="19">
        <f>I10+I57-I18</f>
        <v>0</v>
      </c>
      <c r="J58" s="19">
        <f t="shared" si="15"/>
        <v>0</v>
      </c>
    </row>
  </sheetData>
  <mergeCells count="22">
    <mergeCell ref="B42:B50"/>
    <mergeCell ref="A42:A50"/>
    <mergeCell ref="I1:J1"/>
    <mergeCell ref="B20:B27"/>
    <mergeCell ref="B29:B36"/>
    <mergeCell ref="A20:A27"/>
    <mergeCell ref="A29:A36"/>
    <mergeCell ref="H7:H8"/>
    <mergeCell ref="A2:J2"/>
    <mergeCell ref="A3:J3"/>
    <mergeCell ref="D5:J5"/>
    <mergeCell ref="A5:A8"/>
    <mergeCell ref="B5:B8"/>
    <mergeCell ref="C5:C8"/>
    <mergeCell ref="D6:D8"/>
    <mergeCell ref="E6:J6"/>
    <mergeCell ref="I7:J7"/>
    <mergeCell ref="E7:E8"/>
    <mergeCell ref="F7:F8"/>
    <mergeCell ref="G7:G8"/>
    <mergeCell ref="A38:A41"/>
    <mergeCell ref="B38:B41"/>
  </mergeCells>
  <pageMargins left="0.78740157480314965" right="0.78740157480314965" top="0.78740157480314965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9"/>
  <sheetViews>
    <sheetView topLeftCell="A16" zoomScale="90" zoomScaleNormal="90" workbookViewId="0">
      <selection activeCell="A16" sqref="A1:XFD1048576"/>
    </sheetView>
  </sheetViews>
  <sheetFormatPr defaultRowHeight="15.75" x14ac:dyDescent="0.25"/>
  <cols>
    <col min="1" max="1" width="73.7109375" style="34" customWidth="1"/>
    <col min="2" max="2" width="8.140625" style="34" customWidth="1"/>
    <col min="3" max="3" width="26.42578125" style="34" customWidth="1"/>
    <col min="4" max="4" width="15.7109375" style="34" customWidth="1"/>
    <col min="5" max="5" width="16.85546875" style="34" customWidth="1"/>
    <col min="6" max="6" width="26.28515625" style="34" customWidth="1"/>
    <col min="7" max="7" width="12.5703125" style="34" customWidth="1"/>
    <col min="8" max="8" width="14.28515625" style="34" customWidth="1"/>
    <col min="9" max="9" width="16.7109375" style="34" customWidth="1"/>
    <col min="10" max="10" width="13.5703125" style="34" customWidth="1"/>
    <col min="11" max="16384" width="9.140625" style="34"/>
  </cols>
  <sheetData>
    <row r="1" spans="1:11" x14ac:dyDescent="0.25">
      <c r="I1" s="55" t="s">
        <v>38</v>
      </c>
      <c r="J1" s="55"/>
    </row>
    <row r="2" spans="1:11" ht="18.75" x14ac:dyDescent="0.25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</row>
    <row r="3" spans="1:11" ht="18.75" x14ac:dyDescent="0.25">
      <c r="A3" s="56" t="s">
        <v>78</v>
      </c>
      <c r="B3" s="56"/>
      <c r="C3" s="56"/>
      <c r="D3" s="56"/>
      <c r="E3" s="56"/>
      <c r="F3" s="56"/>
      <c r="G3" s="56"/>
      <c r="H3" s="56"/>
      <c r="I3" s="56"/>
      <c r="J3" s="56"/>
    </row>
    <row r="5" spans="1:11" x14ac:dyDescent="0.25">
      <c r="A5" s="57" t="s">
        <v>0</v>
      </c>
      <c r="B5" s="57" t="s">
        <v>1</v>
      </c>
      <c r="C5" s="57" t="s">
        <v>2</v>
      </c>
      <c r="D5" s="60" t="s">
        <v>3</v>
      </c>
      <c r="E5" s="60"/>
      <c r="F5" s="60"/>
      <c r="G5" s="60"/>
      <c r="H5" s="60"/>
      <c r="I5" s="60"/>
      <c r="J5" s="60"/>
    </row>
    <row r="6" spans="1:11" x14ac:dyDescent="0.25">
      <c r="A6" s="58"/>
      <c r="B6" s="58"/>
      <c r="C6" s="58"/>
      <c r="D6" s="57" t="s">
        <v>79</v>
      </c>
      <c r="E6" s="61" t="s">
        <v>5</v>
      </c>
      <c r="F6" s="62"/>
      <c r="G6" s="62"/>
      <c r="H6" s="62"/>
      <c r="I6" s="62"/>
      <c r="J6" s="63"/>
    </row>
    <row r="7" spans="1:11" ht="63.75" customHeight="1" x14ac:dyDescent="0.25">
      <c r="A7" s="58"/>
      <c r="B7" s="58"/>
      <c r="C7" s="58"/>
      <c r="D7" s="58"/>
      <c r="E7" s="60" t="s">
        <v>6</v>
      </c>
      <c r="F7" s="60" t="s">
        <v>35</v>
      </c>
      <c r="G7" s="60" t="s">
        <v>7</v>
      </c>
      <c r="H7" s="60" t="s">
        <v>8</v>
      </c>
      <c r="I7" s="60" t="s">
        <v>9</v>
      </c>
      <c r="J7" s="60"/>
    </row>
    <row r="8" spans="1:11" ht="30" customHeight="1" x14ac:dyDescent="0.25">
      <c r="A8" s="59"/>
      <c r="B8" s="59"/>
      <c r="C8" s="59"/>
      <c r="D8" s="59"/>
      <c r="E8" s="60"/>
      <c r="F8" s="60"/>
      <c r="G8" s="60"/>
      <c r="H8" s="60"/>
      <c r="I8" s="21" t="s">
        <v>4</v>
      </c>
      <c r="J8" s="21" t="s">
        <v>10</v>
      </c>
      <c r="K8" s="35"/>
    </row>
    <row r="9" spans="1:11" ht="15.75" customHeight="1" x14ac:dyDescent="0.25">
      <c r="A9" s="36">
        <v>1</v>
      </c>
      <c r="B9" s="36">
        <v>2</v>
      </c>
      <c r="C9" s="36">
        <v>3</v>
      </c>
      <c r="D9" s="36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35"/>
    </row>
    <row r="10" spans="1:11" x14ac:dyDescent="0.25">
      <c r="A10" s="16" t="s">
        <v>11</v>
      </c>
      <c r="B10" s="17">
        <v>100</v>
      </c>
      <c r="C10" s="18" t="s">
        <v>73</v>
      </c>
      <c r="D10" s="19">
        <f>SUM(D11:D17)</f>
        <v>32194701.440000001</v>
      </c>
      <c r="E10" s="19">
        <f>E12</f>
        <v>28753098.120000001</v>
      </c>
      <c r="F10" s="19">
        <f>F15</f>
        <v>2721603.32</v>
      </c>
      <c r="G10" s="19">
        <f>G15</f>
        <v>0</v>
      </c>
      <c r="H10" s="19">
        <f>H12</f>
        <v>0</v>
      </c>
      <c r="I10" s="19">
        <f>I11+I12+I13+I14+I16+I17</f>
        <v>720000</v>
      </c>
      <c r="J10" s="19">
        <f>J12+J16</f>
        <v>0</v>
      </c>
    </row>
    <row r="11" spans="1:11" x14ac:dyDescent="0.25">
      <c r="A11" s="20" t="s">
        <v>13</v>
      </c>
      <c r="B11" s="21">
        <v>110</v>
      </c>
      <c r="C11" s="22" t="s">
        <v>92</v>
      </c>
      <c r="D11" s="23">
        <f>I11</f>
        <v>0</v>
      </c>
      <c r="E11" s="21" t="s">
        <v>12</v>
      </c>
      <c r="F11" s="21" t="s">
        <v>12</v>
      </c>
      <c r="G11" s="21" t="s">
        <v>12</v>
      </c>
      <c r="H11" s="21" t="s">
        <v>12</v>
      </c>
      <c r="I11" s="23"/>
      <c r="J11" s="21" t="s">
        <v>12</v>
      </c>
    </row>
    <row r="12" spans="1:11" x14ac:dyDescent="0.25">
      <c r="A12" s="20" t="s">
        <v>14</v>
      </c>
      <c r="B12" s="21">
        <v>120</v>
      </c>
      <c r="C12" s="22" t="s">
        <v>93</v>
      </c>
      <c r="D12" s="23">
        <v>29473098.120000001</v>
      </c>
      <c r="E12" s="23">
        <v>28753098.120000001</v>
      </c>
      <c r="F12" s="21" t="s">
        <v>12</v>
      </c>
      <c r="G12" s="21" t="s">
        <v>12</v>
      </c>
      <c r="H12" s="23"/>
      <c r="I12" s="23">
        <v>720000</v>
      </c>
      <c r="J12" s="23"/>
    </row>
    <row r="13" spans="1:11" ht="17.25" customHeight="1" x14ac:dyDescent="0.25">
      <c r="A13" s="20" t="s">
        <v>15</v>
      </c>
      <c r="B13" s="21">
        <v>130</v>
      </c>
      <c r="C13" s="22" t="s">
        <v>94</v>
      </c>
      <c r="D13" s="23">
        <f>I13</f>
        <v>0</v>
      </c>
      <c r="E13" s="21" t="s">
        <v>12</v>
      </c>
      <c r="F13" s="21" t="s">
        <v>12</v>
      </c>
      <c r="G13" s="21" t="s">
        <v>12</v>
      </c>
      <c r="H13" s="21" t="s">
        <v>12</v>
      </c>
      <c r="I13" s="23"/>
      <c r="J13" s="21" t="s">
        <v>12</v>
      </c>
    </row>
    <row r="14" spans="1:11" ht="31.5" customHeight="1" x14ac:dyDescent="0.25">
      <c r="A14" s="20" t="s">
        <v>16</v>
      </c>
      <c r="B14" s="21">
        <v>140</v>
      </c>
      <c r="C14" s="22" t="s">
        <v>70</v>
      </c>
      <c r="D14" s="23">
        <f>I14</f>
        <v>0</v>
      </c>
      <c r="E14" s="21" t="s">
        <v>12</v>
      </c>
      <c r="F14" s="21" t="s">
        <v>12</v>
      </c>
      <c r="G14" s="21" t="s">
        <v>12</v>
      </c>
      <c r="H14" s="21" t="s">
        <v>12</v>
      </c>
      <c r="I14" s="23"/>
      <c r="J14" s="21" t="s">
        <v>12</v>
      </c>
    </row>
    <row r="15" spans="1:11" x14ac:dyDescent="0.25">
      <c r="A15" s="20" t="s">
        <v>17</v>
      </c>
      <c r="B15" s="21">
        <v>150</v>
      </c>
      <c r="C15" s="22" t="s">
        <v>95</v>
      </c>
      <c r="D15" s="23">
        <f>F15+G15</f>
        <v>2721603.32</v>
      </c>
      <c r="E15" s="21" t="s">
        <v>12</v>
      </c>
      <c r="F15" s="23">
        <v>2721603.32</v>
      </c>
      <c r="G15" s="23"/>
      <c r="H15" s="21" t="s">
        <v>12</v>
      </c>
      <c r="I15" s="21" t="s">
        <v>12</v>
      </c>
      <c r="J15" s="21" t="s">
        <v>12</v>
      </c>
    </row>
    <row r="16" spans="1:11" x14ac:dyDescent="0.25">
      <c r="A16" s="20" t="s">
        <v>18</v>
      </c>
      <c r="B16" s="21">
        <v>160</v>
      </c>
      <c r="C16" s="22" t="s">
        <v>96</v>
      </c>
      <c r="D16" s="23">
        <f>I16</f>
        <v>0</v>
      </c>
      <c r="E16" s="21" t="s">
        <v>12</v>
      </c>
      <c r="F16" s="21" t="s">
        <v>12</v>
      </c>
      <c r="G16" s="21" t="s">
        <v>12</v>
      </c>
      <c r="H16" s="21" t="s">
        <v>12</v>
      </c>
      <c r="I16" s="23"/>
      <c r="J16" s="23"/>
    </row>
    <row r="17" spans="1:10" x14ac:dyDescent="0.25">
      <c r="A17" s="20" t="s">
        <v>19</v>
      </c>
      <c r="B17" s="21">
        <v>180</v>
      </c>
      <c r="C17" s="21" t="s">
        <v>12</v>
      </c>
      <c r="D17" s="23">
        <f>I17</f>
        <v>0</v>
      </c>
      <c r="E17" s="21" t="s">
        <v>12</v>
      </c>
      <c r="F17" s="21" t="s">
        <v>12</v>
      </c>
      <c r="G17" s="21" t="s">
        <v>12</v>
      </c>
      <c r="H17" s="21" t="s">
        <v>12</v>
      </c>
      <c r="I17" s="23"/>
      <c r="J17" s="21" t="s">
        <v>12</v>
      </c>
    </row>
    <row r="18" spans="1:10" x14ac:dyDescent="0.25">
      <c r="A18" s="16" t="s">
        <v>21</v>
      </c>
      <c r="B18" s="17">
        <v>200</v>
      </c>
      <c r="C18" s="17" t="s">
        <v>12</v>
      </c>
      <c r="D18" s="19">
        <f>D19+D25+D26+D31+D32+D33</f>
        <v>32194701.439999998</v>
      </c>
      <c r="E18" s="19">
        <f t="shared" ref="E18:J18" si="0">E19+E25+E26+E31+E32+E33</f>
        <v>28753098.120000001</v>
      </c>
      <c r="F18" s="19">
        <f t="shared" si="0"/>
        <v>2721603.3200000003</v>
      </c>
      <c r="G18" s="19">
        <f t="shared" si="0"/>
        <v>0</v>
      </c>
      <c r="H18" s="19">
        <f t="shared" si="0"/>
        <v>0</v>
      </c>
      <c r="I18" s="19">
        <f t="shared" si="0"/>
        <v>720000</v>
      </c>
      <c r="J18" s="19">
        <f t="shared" si="0"/>
        <v>0</v>
      </c>
    </row>
    <row r="19" spans="1:10" x14ac:dyDescent="0.25">
      <c r="A19" s="20" t="s">
        <v>22</v>
      </c>
      <c r="B19" s="17">
        <v>210</v>
      </c>
      <c r="C19" s="24" t="s">
        <v>74</v>
      </c>
      <c r="D19" s="25">
        <f>D20</f>
        <v>29945221.649999999</v>
      </c>
      <c r="E19" s="25">
        <f t="shared" ref="E19:J19" si="1">E20</f>
        <v>26738850</v>
      </c>
      <c r="F19" s="25">
        <f t="shared" si="1"/>
        <v>2558603.3200000003</v>
      </c>
      <c r="G19" s="25">
        <f t="shared" si="1"/>
        <v>0</v>
      </c>
      <c r="H19" s="25">
        <f t="shared" si="1"/>
        <v>0</v>
      </c>
      <c r="I19" s="25">
        <f t="shared" si="1"/>
        <v>647768.32999999996</v>
      </c>
      <c r="J19" s="25">
        <f t="shared" si="1"/>
        <v>0</v>
      </c>
    </row>
    <row r="20" spans="1:10" ht="17.25" customHeight="1" x14ac:dyDescent="0.25">
      <c r="A20" s="38" t="s">
        <v>23</v>
      </c>
      <c r="B20" s="41">
        <v>211</v>
      </c>
      <c r="C20" s="21" t="s">
        <v>12</v>
      </c>
      <c r="D20" s="25">
        <f t="shared" ref="D20:J20" si="2">SUM(D21:D24)</f>
        <v>29945221.649999999</v>
      </c>
      <c r="E20" s="25">
        <f t="shared" si="2"/>
        <v>26738850</v>
      </c>
      <c r="F20" s="25">
        <f t="shared" si="2"/>
        <v>2558603.3200000003</v>
      </c>
      <c r="G20" s="25">
        <f t="shared" si="2"/>
        <v>0</v>
      </c>
      <c r="H20" s="25">
        <f t="shared" si="2"/>
        <v>0</v>
      </c>
      <c r="I20" s="25">
        <f t="shared" si="2"/>
        <v>647768.32999999996</v>
      </c>
      <c r="J20" s="25">
        <f t="shared" si="2"/>
        <v>0</v>
      </c>
    </row>
    <row r="21" spans="1:10" ht="17.25" customHeight="1" x14ac:dyDescent="0.25">
      <c r="A21" s="39"/>
      <c r="B21" s="42"/>
      <c r="C21" s="24" t="s">
        <v>53</v>
      </c>
      <c r="D21" s="23">
        <f>SUM(E21:I21)</f>
        <v>22956317.91</v>
      </c>
      <c r="E21" s="23">
        <v>20532800</v>
      </c>
      <c r="F21" s="23">
        <v>1926000</v>
      </c>
      <c r="G21" s="23"/>
      <c r="H21" s="23"/>
      <c r="I21" s="23">
        <v>497517.91</v>
      </c>
      <c r="J21" s="23"/>
    </row>
    <row r="22" spans="1:10" ht="17.25" customHeight="1" x14ac:dyDescent="0.25">
      <c r="A22" s="39"/>
      <c r="B22" s="42"/>
      <c r="C22" s="24" t="s">
        <v>54</v>
      </c>
      <c r="D22" s="23">
        <f t="shared" ref="D22:D24" si="3">SUM(E22:I22)</f>
        <v>5150</v>
      </c>
      <c r="E22" s="23">
        <v>5150</v>
      </c>
      <c r="F22" s="23"/>
      <c r="G22" s="23"/>
      <c r="H22" s="23"/>
      <c r="I22" s="23"/>
      <c r="J22" s="23"/>
    </row>
    <row r="23" spans="1:10" ht="17.25" customHeight="1" x14ac:dyDescent="0.25">
      <c r="A23" s="39"/>
      <c r="B23" s="42"/>
      <c r="C23" s="24" t="s">
        <v>55</v>
      </c>
      <c r="D23" s="23">
        <f t="shared" si="3"/>
        <v>50903.32</v>
      </c>
      <c r="E23" s="23"/>
      <c r="F23" s="23">
        <v>50903.32</v>
      </c>
      <c r="G23" s="23"/>
      <c r="H23" s="23"/>
      <c r="I23" s="23"/>
      <c r="J23" s="23"/>
    </row>
    <row r="24" spans="1:10" ht="17.25" customHeight="1" x14ac:dyDescent="0.25">
      <c r="A24" s="39"/>
      <c r="B24" s="42"/>
      <c r="C24" s="24" t="s">
        <v>56</v>
      </c>
      <c r="D24" s="23">
        <f t="shared" si="3"/>
        <v>6932850.4199999999</v>
      </c>
      <c r="E24" s="23">
        <v>6200900</v>
      </c>
      <c r="F24" s="23">
        <v>581700</v>
      </c>
      <c r="G24" s="23"/>
      <c r="H24" s="23"/>
      <c r="I24" s="23">
        <v>150250.42000000001</v>
      </c>
      <c r="J24" s="23"/>
    </row>
    <row r="25" spans="1:10" ht="18" customHeight="1" x14ac:dyDescent="0.25">
      <c r="A25" s="20" t="s">
        <v>24</v>
      </c>
      <c r="B25" s="17">
        <v>220</v>
      </c>
      <c r="C25" s="24" t="s">
        <v>70</v>
      </c>
      <c r="D25" s="25">
        <f>SUM(E25:I25)</f>
        <v>0</v>
      </c>
      <c r="E25" s="25"/>
      <c r="F25" s="25"/>
      <c r="G25" s="25"/>
      <c r="H25" s="25"/>
      <c r="I25" s="25"/>
      <c r="J25" s="25"/>
    </row>
    <row r="26" spans="1:10" ht="15" customHeight="1" x14ac:dyDescent="0.25">
      <c r="A26" s="38" t="s">
        <v>25</v>
      </c>
      <c r="B26" s="45">
        <v>230</v>
      </c>
      <c r="C26" s="21" t="s">
        <v>12</v>
      </c>
      <c r="D26" s="26">
        <f>SUM(D27:D30)</f>
        <v>60632.87</v>
      </c>
      <c r="E26" s="26">
        <f t="shared" ref="E26:J26" si="4">SUM(E27:E30)</f>
        <v>60632.87</v>
      </c>
      <c r="F26" s="26"/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</row>
    <row r="27" spans="1:10" ht="15" hidden="1" customHeight="1" x14ac:dyDescent="0.25">
      <c r="A27" s="39"/>
      <c r="B27" s="46"/>
      <c r="C27" s="24" t="s">
        <v>61</v>
      </c>
      <c r="D27" s="23">
        <f>SUM(E27:I27)</f>
        <v>0</v>
      </c>
      <c r="E27" s="26"/>
      <c r="F27" s="26"/>
      <c r="G27" s="26"/>
      <c r="H27" s="26"/>
      <c r="I27" s="26"/>
      <c r="J27" s="26"/>
    </row>
    <row r="28" spans="1:10" ht="15" customHeight="1" x14ac:dyDescent="0.25">
      <c r="A28" s="39"/>
      <c r="B28" s="46"/>
      <c r="C28" s="24" t="s">
        <v>59</v>
      </c>
      <c r="D28" s="23">
        <f>SUM(E28:I28)</f>
        <v>52308</v>
      </c>
      <c r="E28" s="23">
        <v>52308</v>
      </c>
      <c r="F28" s="23"/>
      <c r="G28" s="23"/>
      <c r="H28" s="23"/>
      <c r="I28" s="23"/>
      <c r="J28" s="23"/>
    </row>
    <row r="29" spans="1:10" ht="15" customHeight="1" x14ac:dyDescent="0.25">
      <c r="A29" s="39"/>
      <c r="B29" s="46"/>
      <c r="C29" s="24" t="s">
        <v>60</v>
      </c>
      <c r="D29" s="23">
        <f t="shared" ref="D29:D32" si="5">SUM(E29:I29)</f>
        <v>7856</v>
      </c>
      <c r="E29" s="23">
        <v>7856</v>
      </c>
      <c r="F29" s="23"/>
      <c r="G29" s="23"/>
      <c r="H29" s="23"/>
      <c r="I29" s="23"/>
      <c r="J29" s="23"/>
    </row>
    <row r="30" spans="1:10" ht="15" customHeight="1" x14ac:dyDescent="0.25">
      <c r="A30" s="40"/>
      <c r="B30" s="47"/>
      <c r="C30" s="24" t="s">
        <v>58</v>
      </c>
      <c r="D30" s="23">
        <f t="shared" si="5"/>
        <v>468.87</v>
      </c>
      <c r="E30" s="23">
        <v>468.87</v>
      </c>
      <c r="F30" s="23"/>
      <c r="G30" s="23"/>
      <c r="H30" s="23"/>
      <c r="I30" s="23"/>
      <c r="J30" s="23"/>
    </row>
    <row r="31" spans="1:10" ht="15.75" customHeight="1" x14ac:dyDescent="0.25">
      <c r="A31" s="20" t="s">
        <v>36</v>
      </c>
      <c r="B31" s="17">
        <v>240</v>
      </c>
      <c r="C31" s="24" t="s">
        <v>70</v>
      </c>
      <c r="D31" s="25">
        <f t="shared" si="5"/>
        <v>0</v>
      </c>
      <c r="E31" s="25"/>
      <c r="F31" s="25"/>
      <c r="G31" s="25"/>
      <c r="H31" s="25"/>
      <c r="I31" s="25"/>
      <c r="J31" s="25"/>
    </row>
    <row r="32" spans="1:10" ht="17.25" customHeight="1" x14ac:dyDescent="0.25">
      <c r="A32" s="32" t="s">
        <v>26</v>
      </c>
      <c r="B32" s="33">
        <v>250</v>
      </c>
      <c r="C32" s="24" t="s">
        <v>57</v>
      </c>
      <c r="D32" s="25">
        <f t="shared" si="5"/>
        <v>48000</v>
      </c>
      <c r="E32" s="25"/>
      <c r="F32" s="25">
        <v>48000</v>
      </c>
      <c r="G32" s="25"/>
      <c r="H32" s="25"/>
      <c r="I32" s="25"/>
      <c r="J32" s="25"/>
    </row>
    <row r="33" spans="1:10" x14ac:dyDescent="0.25">
      <c r="A33" s="38" t="s">
        <v>27</v>
      </c>
      <c r="B33" s="41">
        <v>260</v>
      </c>
      <c r="C33" s="21" t="s">
        <v>12</v>
      </c>
      <c r="D33" s="25">
        <f t="shared" ref="D33:J33" si="6">SUM(D34:D41)</f>
        <v>2140846.92</v>
      </c>
      <c r="E33" s="25">
        <f t="shared" si="6"/>
        <v>1953615.25</v>
      </c>
      <c r="F33" s="25">
        <f t="shared" si="6"/>
        <v>115000</v>
      </c>
      <c r="G33" s="25">
        <f t="shared" si="6"/>
        <v>0</v>
      </c>
      <c r="H33" s="25">
        <f t="shared" si="6"/>
        <v>0</v>
      </c>
      <c r="I33" s="25">
        <f t="shared" si="6"/>
        <v>72231.67</v>
      </c>
      <c r="J33" s="25">
        <f t="shared" si="6"/>
        <v>0</v>
      </c>
    </row>
    <row r="34" spans="1:10" hidden="1" x14ac:dyDescent="0.25">
      <c r="A34" s="39"/>
      <c r="B34" s="42"/>
      <c r="C34" s="24" t="s">
        <v>62</v>
      </c>
      <c r="D34" s="23">
        <f>SUM(E34:I34)</f>
        <v>0</v>
      </c>
      <c r="E34" s="23"/>
      <c r="F34" s="23"/>
      <c r="G34" s="23"/>
      <c r="H34" s="23"/>
      <c r="I34" s="23"/>
      <c r="J34" s="23"/>
    </row>
    <row r="35" spans="1:10" ht="17.25" hidden="1" customHeight="1" x14ac:dyDescent="0.25">
      <c r="A35" s="39"/>
      <c r="B35" s="42"/>
      <c r="C35" s="24" t="s">
        <v>63</v>
      </c>
      <c r="D35" s="23">
        <f>SUM(E35:I35)</f>
        <v>0</v>
      </c>
      <c r="E35" s="23"/>
      <c r="F35" s="23"/>
      <c r="G35" s="23"/>
      <c r="H35" s="23"/>
      <c r="I35" s="23"/>
      <c r="J35" s="23"/>
    </row>
    <row r="36" spans="1:10" ht="17.25" customHeight="1" x14ac:dyDescent="0.25">
      <c r="A36" s="39"/>
      <c r="B36" s="42"/>
      <c r="C36" s="24" t="s">
        <v>64</v>
      </c>
      <c r="D36" s="23">
        <f t="shared" ref="D36:D48" si="7">SUM(E36:I36)</f>
        <v>2025846.92</v>
      </c>
      <c r="E36" s="23">
        <v>1953615.25</v>
      </c>
      <c r="F36" s="23"/>
      <c r="G36" s="23"/>
      <c r="H36" s="23"/>
      <c r="I36" s="23">
        <v>72231.67</v>
      </c>
      <c r="J36" s="23"/>
    </row>
    <row r="37" spans="1:10" ht="17.25" hidden="1" customHeight="1" x14ac:dyDescent="0.25">
      <c r="A37" s="39"/>
      <c r="B37" s="42"/>
      <c r="C37" s="24" t="s">
        <v>65</v>
      </c>
      <c r="D37" s="23">
        <f t="shared" si="7"/>
        <v>0</v>
      </c>
      <c r="E37" s="23"/>
      <c r="F37" s="23"/>
      <c r="G37" s="23"/>
      <c r="H37" s="23"/>
      <c r="I37" s="23"/>
      <c r="J37" s="23"/>
    </row>
    <row r="38" spans="1:10" ht="17.25" hidden="1" customHeight="1" x14ac:dyDescent="0.25">
      <c r="A38" s="39"/>
      <c r="B38" s="42"/>
      <c r="C38" s="24" t="s">
        <v>66</v>
      </c>
      <c r="D38" s="23">
        <f t="shared" si="7"/>
        <v>0</v>
      </c>
      <c r="E38" s="23"/>
      <c r="F38" s="23"/>
      <c r="G38" s="23"/>
      <c r="H38" s="23"/>
      <c r="I38" s="23"/>
      <c r="J38" s="23"/>
    </row>
    <row r="39" spans="1:10" ht="17.25" customHeight="1" x14ac:dyDescent="0.25">
      <c r="A39" s="39"/>
      <c r="B39" s="42"/>
      <c r="C39" s="24" t="s">
        <v>67</v>
      </c>
      <c r="D39" s="23">
        <f t="shared" si="7"/>
        <v>115000</v>
      </c>
      <c r="E39" s="23"/>
      <c r="F39" s="23">
        <v>115000</v>
      </c>
      <c r="G39" s="23"/>
      <c r="H39" s="23"/>
      <c r="I39" s="23"/>
      <c r="J39" s="23"/>
    </row>
    <row r="40" spans="1:10" ht="17.25" hidden="1" customHeight="1" x14ac:dyDescent="0.25">
      <c r="A40" s="39"/>
      <c r="B40" s="42"/>
      <c r="C40" s="24" t="s">
        <v>68</v>
      </c>
      <c r="D40" s="23">
        <f t="shared" si="7"/>
        <v>0</v>
      </c>
      <c r="E40" s="23"/>
      <c r="F40" s="23"/>
      <c r="G40" s="23"/>
      <c r="H40" s="23"/>
      <c r="I40" s="23"/>
      <c r="J40" s="23"/>
    </row>
    <row r="41" spans="1:10" ht="17.25" hidden="1" customHeight="1" x14ac:dyDescent="0.25">
      <c r="A41" s="39"/>
      <c r="B41" s="42"/>
      <c r="C41" s="24" t="s">
        <v>69</v>
      </c>
      <c r="D41" s="23">
        <f t="shared" si="7"/>
        <v>0</v>
      </c>
      <c r="E41" s="23"/>
      <c r="F41" s="23"/>
      <c r="G41" s="23"/>
      <c r="H41" s="23"/>
      <c r="I41" s="23"/>
      <c r="J41" s="23"/>
    </row>
    <row r="42" spans="1:10" x14ac:dyDescent="0.25">
      <c r="A42" s="16" t="s">
        <v>28</v>
      </c>
      <c r="B42" s="17">
        <v>300</v>
      </c>
      <c r="C42" s="18" t="s">
        <v>12</v>
      </c>
      <c r="D42" s="19">
        <f>SUM(D43:D44)</f>
        <v>0</v>
      </c>
      <c r="E42" s="19">
        <f t="shared" ref="E42:J42" si="8">SUM(E43:E44)</f>
        <v>0</v>
      </c>
      <c r="F42" s="19">
        <f t="shared" si="8"/>
        <v>0</v>
      </c>
      <c r="G42" s="19">
        <f t="shared" si="8"/>
        <v>0</v>
      </c>
      <c r="H42" s="19">
        <f t="shared" si="8"/>
        <v>0</v>
      </c>
      <c r="I42" s="19">
        <f t="shared" si="8"/>
        <v>0</v>
      </c>
      <c r="J42" s="19">
        <f t="shared" si="8"/>
        <v>0</v>
      </c>
    </row>
    <row r="43" spans="1:10" x14ac:dyDescent="0.25">
      <c r="A43" s="20" t="s">
        <v>29</v>
      </c>
      <c r="B43" s="21">
        <v>310</v>
      </c>
      <c r="C43" s="22" t="s">
        <v>71</v>
      </c>
      <c r="D43" s="23">
        <f t="shared" si="7"/>
        <v>0</v>
      </c>
      <c r="E43" s="23"/>
      <c r="F43" s="23"/>
      <c r="G43" s="23"/>
      <c r="H43" s="23"/>
      <c r="I43" s="23"/>
      <c r="J43" s="23"/>
    </row>
    <row r="44" spans="1:10" x14ac:dyDescent="0.25">
      <c r="A44" s="20" t="s">
        <v>30</v>
      </c>
      <c r="B44" s="21">
        <v>320</v>
      </c>
      <c r="C44" s="22" t="s">
        <v>71</v>
      </c>
      <c r="D44" s="23">
        <f t="shared" si="7"/>
        <v>0</v>
      </c>
      <c r="E44" s="23"/>
      <c r="F44" s="23"/>
      <c r="G44" s="23"/>
      <c r="H44" s="23"/>
      <c r="I44" s="23"/>
      <c r="J44" s="23"/>
    </row>
    <row r="45" spans="1:10" x14ac:dyDescent="0.25">
      <c r="A45" s="16" t="s">
        <v>31</v>
      </c>
      <c r="B45" s="17">
        <v>400</v>
      </c>
      <c r="C45" s="18"/>
      <c r="D45" s="19">
        <f>SUM(D46:D47)</f>
        <v>0</v>
      </c>
      <c r="E45" s="19">
        <f t="shared" ref="E45:J45" si="9">SUM(E46:E47)</f>
        <v>0</v>
      </c>
      <c r="F45" s="19">
        <f t="shared" si="9"/>
        <v>0</v>
      </c>
      <c r="G45" s="19">
        <f t="shared" si="9"/>
        <v>0</v>
      </c>
      <c r="H45" s="19">
        <f t="shared" si="9"/>
        <v>0</v>
      </c>
      <c r="I45" s="19">
        <f t="shared" si="9"/>
        <v>0</v>
      </c>
      <c r="J45" s="19">
        <f t="shared" si="9"/>
        <v>0</v>
      </c>
    </row>
    <row r="46" spans="1:10" x14ac:dyDescent="0.25">
      <c r="A46" s="20" t="s">
        <v>37</v>
      </c>
      <c r="B46" s="21">
        <v>410</v>
      </c>
      <c r="C46" s="22" t="s">
        <v>72</v>
      </c>
      <c r="D46" s="23">
        <f t="shared" si="7"/>
        <v>0</v>
      </c>
      <c r="E46" s="23"/>
      <c r="F46" s="23"/>
      <c r="G46" s="23"/>
      <c r="H46" s="23"/>
      <c r="I46" s="23"/>
      <c r="J46" s="23"/>
    </row>
    <row r="47" spans="1:10" x14ac:dyDescent="0.25">
      <c r="A47" s="20" t="s">
        <v>32</v>
      </c>
      <c r="B47" s="21">
        <v>420</v>
      </c>
      <c r="C47" s="22" t="s">
        <v>72</v>
      </c>
      <c r="D47" s="23">
        <f t="shared" si="7"/>
        <v>0</v>
      </c>
      <c r="E47" s="23"/>
      <c r="F47" s="23"/>
      <c r="G47" s="23"/>
      <c r="H47" s="23"/>
      <c r="I47" s="23"/>
      <c r="J47" s="23"/>
    </row>
    <row r="48" spans="1:10" x14ac:dyDescent="0.25">
      <c r="A48" s="16" t="s">
        <v>33</v>
      </c>
      <c r="B48" s="17">
        <v>500</v>
      </c>
      <c r="C48" s="18" t="s">
        <v>12</v>
      </c>
      <c r="D48" s="19">
        <f t="shared" si="7"/>
        <v>0</v>
      </c>
      <c r="E48" s="19">
        <f>E18-E10</f>
        <v>0</v>
      </c>
      <c r="F48" s="19">
        <f t="shared" ref="F48:J48" si="10">F18-F10</f>
        <v>0</v>
      </c>
      <c r="G48" s="19">
        <f t="shared" si="10"/>
        <v>0</v>
      </c>
      <c r="H48" s="19">
        <f t="shared" si="10"/>
        <v>0</v>
      </c>
      <c r="I48" s="19">
        <f t="shared" si="10"/>
        <v>0</v>
      </c>
      <c r="J48" s="19">
        <f t="shared" si="10"/>
        <v>0</v>
      </c>
    </row>
    <row r="49" spans="1:10" x14ac:dyDescent="0.25">
      <c r="A49" s="16" t="s">
        <v>34</v>
      </c>
      <c r="B49" s="17">
        <v>600</v>
      </c>
      <c r="C49" s="18" t="s">
        <v>12</v>
      </c>
      <c r="D49" s="19">
        <f>SUM(E49:I49)</f>
        <v>0</v>
      </c>
      <c r="E49" s="19">
        <f>E10+E48-E18</f>
        <v>0</v>
      </c>
      <c r="F49" s="19">
        <f t="shared" ref="F49:J49" si="11">F10+F48-F18</f>
        <v>0</v>
      </c>
      <c r="G49" s="19">
        <f t="shared" si="11"/>
        <v>0</v>
      </c>
      <c r="H49" s="19">
        <f t="shared" si="11"/>
        <v>0</v>
      </c>
      <c r="I49" s="19">
        <f>I10+I48-I18</f>
        <v>0</v>
      </c>
      <c r="J49" s="19">
        <f t="shared" si="11"/>
        <v>0</v>
      </c>
    </row>
  </sheetData>
  <mergeCells count="20">
    <mergeCell ref="I1:J1"/>
    <mergeCell ref="A2:J2"/>
    <mergeCell ref="A3:J3"/>
    <mergeCell ref="A5:A8"/>
    <mergeCell ref="B5:B8"/>
    <mergeCell ref="C5:C8"/>
    <mergeCell ref="D5:J5"/>
    <mergeCell ref="D6:D8"/>
    <mergeCell ref="E6:J6"/>
    <mergeCell ref="E7:E8"/>
    <mergeCell ref="G7:G8"/>
    <mergeCell ref="H7:H8"/>
    <mergeCell ref="I7:J7"/>
    <mergeCell ref="F7:F8"/>
    <mergeCell ref="A20:A24"/>
    <mergeCell ref="B20:B24"/>
    <mergeCell ref="A26:A30"/>
    <mergeCell ref="B26:B30"/>
    <mergeCell ref="A33:A41"/>
    <mergeCell ref="B33:B41"/>
  </mergeCells>
  <pageMargins left="0.78740157480314965" right="0.78740157480314965" top="0.98425196850393704" bottom="0.3937007874015748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9"/>
  <sheetViews>
    <sheetView zoomScale="90" zoomScaleNormal="90" workbookViewId="0">
      <selection sqref="A1:XFD1048576"/>
    </sheetView>
  </sheetViews>
  <sheetFormatPr defaultRowHeight="15.75" x14ac:dyDescent="0.25"/>
  <cols>
    <col min="1" max="1" width="73.7109375" style="34" customWidth="1"/>
    <col min="2" max="2" width="8.140625" style="34" customWidth="1"/>
    <col min="3" max="3" width="26.42578125" style="34" customWidth="1"/>
    <col min="4" max="4" width="15.7109375" style="34" customWidth="1"/>
    <col min="5" max="5" width="16.85546875" style="34" customWidth="1"/>
    <col min="6" max="6" width="26.28515625" style="34" customWidth="1"/>
    <col min="7" max="7" width="12.5703125" style="34" customWidth="1"/>
    <col min="8" max="8" width="14.28515625" style="34" customWidth="1"/>
    <col min="9" max="9" width="16.7109375" style="34" customWidth="1"/>
    <col min="10" max="10" width="13.5703125" style="34" customWidth="1"/>
    <col min="11" max="16384" width="9.140625" style="34"/>
  </cols>
  <sheetData>
    <row r="1" spans="1:11" x14ac:dyDescent="0.25">
      <c r="I1" s="55" t="s">
        <v>38</v>
      </c>
      <c r="J1" s="55"/>
    </row>
    <row r="2" spans="1:11" ht="18.75" x14ac:dyDescent="0.25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</row>
    <row r="3" spans="1:11" ht="18.75" x14ac:dyDescent="0.25">
      <c r="A3" s="56" t="s">
        <v>86</v>
      </c>
      <c r="B3" s="56"/>
      <c r="C3" s="56"/>
      <c r="D3" s="56"/>
      <c r="E3" s="56"/>
      <c r="F3" s="56"/>
      <c r="G3" s="56"/>
      <c r="H3" s="56"/>
      <c r="I3" s="56"/>
      <c r="J3" s="56"/>
    </row>
    <row r="5" spans="1:11" x14ac:dyDescent="0.25">
      <c r="A5" s="57" t="s">
        <v>0</v>
      </c>
      <c r="B5" s="57" t="s">
        <v>1</v>
      </c>
      <c r="C5" s="57" t="s">
        <v>2</v>
      </c>
      <c r="D5" s="60" t="s">
        <v>3</v>
      </c>
      <c r="E5" s="60"/>
      <c r="F5" s="60"/>
      <c r="G5" s="60"/>
      <c r="H5" s="60"/>
      <c r="I5" s="60"/>
      <c r="J5" s="60"/>
    </row>
    <row r="6" spans="1:11" x14ac:dyDescent="0.25">
      <c r="A6" s="58"/>
      <c r="B6" s="58"/>
      <c r="C6" s="58"/>
      <c r="D6" s="57" t="s">
        <v>91</v>
      </c>
      <c r="E6" s="61" t="s">
        <v>5</v>
      </c>
      <c r="F6" s="62"/>
      <c r="G6" s="62"/>
      <c r="H6" s="62"/>
      <c r="I6" s="62"/>
      <c r="J6" s="63"/>
    </row>
    <row r="7" spans="1:11" ht="63.75" customHeight="1" x14ac:dyDescent="0.25">
      <c r="A7" s="58"/>
      <c r="B7" s="58"/>
      <c r="C7" s="58"/>
      <c r="D7" s="58"/>
      <c r="E7" s="60" t="s">
        <v>6</v>
      </c>
      <c r="F7" s="60" t="s">
        <v>35</v>
      </c>
      <c r="G7" s="60" t="s">
        <v>7</v>
      </c>
      <c r="H7" s="60" t="s">
        <v>8</v>
      </c>
      <c r="I7" s="60" t="s">
        <v>9</v>
      </c>
      <c r="J7" s="60"/>
    </row>
    <row r="8" spans="1:11" ht="30" customHeight="1" x14ac:dyDescent="0.25">
      <c r="A8" s="59"/>
      <c r="B8" s="59"/>
      <c r="C8" s="59"/>
      <c r="D8" s="59"/>
      <c r="E8" s="60"/>
      <c r="F8" s="60"/>
      <c r="G8" s="60"/>
      <c r="H8" s="60"/>
      <c r="I8" s="21" t="s">
        <v>4</v>
      </c>
      <c r="J8" s="21" t="s">
        <v>10</v>
      </c>
      <c r="K8" s="35"/>
    </row>
    <row r="9" spans="1:11" ht="15.75" customHeight="1" x14ac:dyDescent="0.25">
      <c r="A9" s="36">
        <v>1</v>
      </c>
      <c r="B9" s="36">
        <v>2</v>
      </c>
      <c r="C9" s="36">
        <v>3</v>
      </c>
      <c r="D9" s="36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35"/>
    </row>
    <row r="10" spans="1:11" x14ac:dyDescent="0.25">
      <c r="A10" s="16" t="s">
        <v>11</v>
      </c>
      <c r="B10" s="17">
        <v>100</v>
      </c>
      <c r="C10" s="18" t="s">
        <v>73</v>
      </c>
      <c r="D10" s="19">
        <f>SUM(D11:D17)</f>
        <v>33422899.130000003</v>
      </c>
      <c r="E10" s="19">
        <f>E12</f>
        <v>29978448.760000002</v>
      </c>
      <c r="F10" s="19">
        <f>F15</f>
        <v>2724450.37</v>
      </c>
      <c r="G10" s="19">
        <f>G15</f>
        <v>0</v>
      </c>
      <c r="H10" s="19">
        <f>H12</f>
        <v>0</v>
      </c>
      <c r="I10" s="19">
        <f>I11+I12+I13+I14+I16+I17</f>
        <v>720000</v>
      </c>
      <c r="J10" s="19">
        <f>J12+J16</f>
        <v>0</v>
      </c>
    </row>
    <row r="11" spans="1:11" x14ac:dyDescent="0.25">
      <c r="A11" s="20" t="s">
        <v>13</v>
      </c>
      <c r="B11" s="21">
        <v>110</v>
      </c>
      <c r="C11" s="22" t="s">
        <v>92</v>
      </c>
      <c r="D11" s="23">
        <f>I11</f>
        <v>0</v>
      </c>
      <c r="E11" s="21" t="s">
        <v>12</v>
      </c>
      <c r="F11" s="21" t="s">
        <v>12</v>
      </c>
      <c r="G11" s="21" t="s">
        <v>12</v>
      </c>
      <c r="H11" s="21" t="s">
        <v>12</v>
      </c>
      <c r="I11" s="23"/>
      <c r="J11" s="21" t="s">
        <v>12</v>
      </c>
    </row>
    <row r="12" spans="1:11" x14ac:dyDescent="0.25">
      <c r="A12" s="20" t="s">
        <v>14</v>
      </c>
      <c r="B12" s="21">
        <v>120</v>
      </c>
      <c r="C12" s="22" t="s">
        <v>93</v>
      </c>
      <c r="D12" s="23">
        <f>E12+H12+I12</f>
        <v>30698448.760000002</v>
      </c>
      <c r="E12" s="23">
        <v>29978448.760000002</v>
      </c>
      <c r="F12" s="21" t="s">
        <v>12</v>
      </c>
      <c r="G12" s="21" t="s">
        <v>12</v>
      </c>
      <c r="H12" s="23"/>
      <c r="I12" s="23">
        <v>720000</v>
      </c>
      <c r="J12" s="23"/>
    </row>
    <row r="13" spans="1:11" ht="17.25" customHeight="1" x14ac:dyDescent="0.25">
      <c r="A13" s="20" t="s">
        <v>15</v>
      </c>
      <c r="B13" s="21">
        <v>130</v>
      </c>
      <c r="C13" s="22" t="s">
        <v>94</v>
      </c>
      <c r="D13" s="23">
        <f>I13</f>
        <v>0</v>
      </c>
      <c r="E13" s="21" t="s">
        <v>12</v>
      </c>
      <c r="F13" s="21" t="s">
        <v>12</v>
      </c>
      <c r="G13" s="21" t="s">
        <v>12</v>
      </c>
      <c r="H13" s="21" t="s">
        <v>12</v>
      </c>
      <c r="I13" s="23"/>
      <c r="J13" s="21" t="s">
        <v>12</v>
      </c>
    </row>
    <row r="14" spans="1:11" ht="31.5" customHeight="1" x14ac:dyDescent="0.25">
      <c r="A14" s="20" t="s">
        <v>16</v>
      </c>
      <c r="B14" s="21">
        <v>140</v>
      </c>
      <c r="C14" s="22" t="s">
        <v>70</v>
      </c>
      <c r="D14" s="23">
        <f>I14</f>
        <v>0</v>
      </c>
      <c r="E14" s="21" t="s">
        <v>12</v>
      </c>
      <c r="F14" s="21" t="s">
        <v>12</v>
      </c>
      <c r="G14" s="21" t="s">
        <v>12</v>
      </c>
      <c r="H14" s="21" t="s">
        <v>12</v>
      </c>
      <c r="I14" s="23"/>
      <c r="J14" s="21" t="s">
        <v>12</v>
      </c>
    </row>
    <row r="15" spans="1:11" x14ac:dyDescent="0.25">
      <c r="A15" s="20" t="s">
        <v>17</v>
      </c>
      <c r="B15" s="21">
        <v>150</v>
      </c>
      <c r="C15" s="22" t="s">
        <v>95</v>
      </c>
      <c r="D15" s="23">
        <f>F15+G15</f>
        <v>2724450.37</v>
      </c>
      <c r="E15" s="21" t="s">
        <v>12</v>
      </c>
      <c r="F15" s="23">
        <v>2724450.37</v>
      </c>
      <c r="G15" s="23"/>
      <c r="H15" s="21" t="s">
        <v>12</v>
      </c>
      <c r="I15" s="21" t="s">
        <v>12</v>
      </c>
      <c r="J15" s="21" t="s">
        <v>12</v>
      </c>
    </row>
    <row r="16" spans="1:11" x14ac:dyDescent="0.25">
      <c r="A16" s="20" t="s">
        <v>18</v>
      </c>
      <c r="B16" s="21">
        <v>160</v>
      </c>
      <c r="C16" s="22" t="s">
        <v>96</v>
      </c>
      <c r="D16" s="23">
        <f>I16</f>
        <v>0</v>
      </c>
      <c r="E16" s="21" t="s">
        <v>12</v>
      </c>
      <c r="F16" s="21" t="s">
        <v>12</v>
      </c>
      <c r="G16" s="21" t="s">
        <v>12</v>
      </c>
      <c r="H16" s="21" t="s">
        <v>12</v>
      </c>
      <c r="I16" s="23"/>
      <c r="J16" s="23"/>
    </row>
    <row r="17" spans="1:10" x14ac:dyDescent="0.25">
      <c r="A17" s="20" t="s">
        <v>19</v>
      </c>
      <c r="B17" s="21">
        <v>180</v>
      </c>
      <c r="C17" s="21" t="s">
        <v>12</v>
      </c>
      <c r="D17" s="23">
        <f>I17</f>
        <v>0</v>
      </c>
      <c r="E17" s="21" t="s">
        <v>12</v>
      </c>
      <c r="F17" s="21" t="s">
        <v>12</v>
      </c>
      <c r="G17" s="21" t="s">
        <v>12</v>
      </c>
      <c r="H17" s="21" t="s">
        <v>12</v>
      </c>
      <c r="I17" s="23"/>
      <c r="J17" s="21" t="s">
        <v>12</v>
      </c>
    </row>
    <row r="18" spans="1:10" x14ac:dyDescent="0.25">
      <c r="A18" s="16" t="s">
        <v>21</v>
      </c>
      <c r="B18" s="17">
        <v>200</v>
      </c>
      <c r="C18" s="17" t="s">
        <v>12</v>
      </c>
      <c r="D18" s="19">
        <f>D19+D25+D26+D31+D32+D33</f>
        <v>33422899.130000003</v>
      </c>
      <c r="E18" s="19">
        <f t="shared" ref="E18:J18" si="0">E19+E25+E26+E31+E32+E33</f>
        <v>29978448.760000002</v>
      </c>
      <c r="F18" s="19">
        <f t="shared" si="0"/>
        <v>2724450.37</v>
      </c>
      <c r="G18" s="19">
        <f t="shared" si="0"/>
        <v>0</v>
      </c>
      <c r="H18" s="19">
        <f t="shared" si="0"/>
        <v>0</v>
      </c>
      <c r="I18" s="19">
        <f t="shared" si="0"/>
        <v>720000</v>
      </c>
      <c r="J18" s="19">
        <f t="shared" si="0"/>
        <v>0</v>
      </c>
    </row>
    <row r="19" spans="1:10" x14ac:dyDescent="0.25">
      <c r="A19" s="20" t="s">
        <v>22</v>
      </c>
      <c r="B19" s="17">
        <v>210</v>
      </c>
      <c r="C19" s="24" t="s">
        <v>74</v>
      </c>
      <c r="D19" s="25">
        <f>D20</f>
        <v>31181668.700000003</v>
      </c>
      <c r="E19" s="25">
        <f t="shared" ref="E19:J19" si="1">E20</f>
        <v>27972450</v>
      </c>
      <c r="F19" s="25">
        <f t="shared" si="1"/>
        <v>2561450.37</v>
      </c>
      <c r="G19" s="25">
        <f t="shared" si="1"/>
        <v>0</v>
      </c>
      <c r="H19" s="25">
        <f t="shared" si="1"/>
        <v>0</v>
      </c>
      <c r="I19" s="25">
        <f t="shared" si="1"/>
        <v>647768.32999999996</v>
      </c>
      <c r="J19" s="25">
        <f t="shared" si="1"/>
        <v>0</v>
      </c>
    </row>
    <row r="20" spans="1:10" ht="17.25" customHeight="1" x14ac:dyDescent="0.25">
      <c r="A20" s="38" t="s">
        <v>23</v>
      </c>
      <c r="B20" s="41">
        <v>211</v>
      </c>
      <c r="C20" s="21" t="s">
        <v>12</v>
      </c>
      <c r="D20" s="25">
        <f t="shared" ref="D20:J20" si="2">SUM(D21:D24)</f>
        <v>31181668.700000003</v>
      </c>
      <c r="E20" s="25">
        <f t="shared" si="2"/>
        <v>27972450</v>
      </c>
      <c r="F20" s="25">
        <f t="shared" si="2"/>
        <v>2561450.37</v>
      </c>
      <c r="G20" s="25">
        <f t="shared" si="2"/>
        <v>0</v>
      </c>
      <c r="H20" s="25">
        <f t="shared" si="2"/>
        <v>0</v>
      </c>
      <c r="I20" s="25">
        <f t="shared" si="2"/>
        <v>647768.32999999996</v>
      </c>
      <c r="J20" s="25">
        <f t="shared" si="2"/>
        <v>0</v>
      </c>
    </row>
    <row r="21" spans="1:10" ht="17.25" customHeight="1" x14ac:dyDescent="0.25">
      <c r="A21" s="39"/>
      <c r="B21" s="42"/>
      <c r="C21" s="24" t="s">
        <v>53</v>
      </c>
      <c r="D21" s="23">
        <f>SUM(E21:I21)</f>
        <v>23903717.91</v>
      </c>
      <c r="E21" s="23">
        <v>21480200</v>
      </c>
      <c r="F21" s="23">
        <v>1926000</v>
      </c>
      <c r="G21" s="23"/>
      <c r="H21" s="23"/>
      <c r="I21" s="23">
        <v>497517.91</v>
      </c>
      <c r="J21" s="23"/>
    </row>
    <row r="22" spans="1:10" ht="17.25" customHeight="1" x14ac:dyDescent="0.25">
      <c r="A22" s="39"/>
      <c r="B22" s="42"/>
      <c r="C22" s="24" t="s">
        <v>54</v>
      </c>
      <c r="D22" s="23">
        <f t="shared" ref="D22:D24" si="3">SUM(E22:I22)</f>
        <v>5150</v>
      </c>
      <c r="E22" s="23">
        <v>5150</v>
      </c>
      <c r="F22" s="23"/>
      <c r="G22" s="23"/>
      <c r="H22" s="23"/>
      <c r="I22" s="23"/>
      <c r="J22" s="23"/>
    </row>
    <row r="23" spans="1:10" ht="17.25" customHeight="1" x14ac:dyDescent="0.25">
      <c r="A23" s="39"/>
      <c r="B23" s="42"/>
      <c r="C23" s="24" t="s">
        <v>55</v>
      </c>
      <c r="D23" s="23">
        <f t="shared" si="3"/>
        <v>53750.37</v>
      </c>
      <c r="E23" s="23"/>
      <c r="F23" s="23">
        <v>53750.37</v>
      </c>
      <c r="G23" s="23"/>
      <c r="H23" s="23"/>
      <c r="I23" s="23"/>
      <c r="J23" s="23"/>
    </row>
    <row r="24" spans="1:10" ht="17.25" customHeight="1" x14ac:dyDescent="0.25">
      <c r="A24" s="39"/>
      <c r="B24" s="42"/>
      <c r="C24" s="24" t="s">
        <v>56</v>
      </c>
      <c r="D24" s="23">
        <f t="shared" si="3"/>
        <v>7219050.4199999999</v>
      </c>
      <c r="E24" s="23">
        <v>6487100</v>
      </c>
      <c r="F24" s="23">
        <v>581700</v>
      </c>
      <c r="G24" s="23"/>
      <c r="H24" s="23"/>
      <c r="I24" s="23">
        <v>150250.42000000001</v>
      </c>
      <c r="J24" s="23"/>
    </row>
    <row r="25" spans="1:10" ht="18" customHeight="1" x14ac:dyDescent="0.25">
      <c r="A25" s="20" t="s">
        <v>24</v>
      </c>
      <c r="B25" s="17">
        <v>220</v>
      </c>
      <c r="C25" s="24" t="s">
        <v>70</v>
      </c>
      <c r="D25" s="25">
        <f>SUM(E25:I25)</f>
        <v>0</v>
      </c>
      <c r="E25" s="25"/>
      <c r="F25" s="25"/>
      <c r="G25" s="25"/>
      <c r="H25" s="25"/>
      <c r="I25" s="25"/>
      <c r="J25" s="25"/>
    </row>
    <row r="26" spans="1:10" ht="15" customHeight="1" x14ac:dyDescent="0.25">
      <c r="A26" s="38" t="s">
        <v>25</v>
      </c>
      <c r="B26" s="45">
        <v>230</v>
      </c>
      <c r="C26" s="21" t="s">
        <v>12</v>
      </c>
      <c r="D26" s="26">
        <f>SUM(D27:D30)</f>
        <v>60632.87</v>
      </c>
      <c r="E26" s="26">
        <f t="shared" ref="E26:J26" si="4">SUM(E27:E30)</f>
        <v>60632.87</v>
      </c>
      <c r="F26" s="26">
        <f t="shared" si="4"/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</row>
    <row r="27" spans="1:10" ht="15" hidden="1" customHeight="1" x14ac:dyDescent="0.25">
      <c r="A27" s="39"/>
      <c r="B27" s="46"/>
      <c r="C27" s="24" t="s">
        <v>61</v>
      </c>
      <c r="D27" s="23">
        <f>SUM(E27:I27)</f>
        <v>0</v>
      </c>
      <c r="E27" s="26"/>
      <c r="F27" s="26"/>
      <c r="G27" s="26"/>
      <c r="H27" s="26"/>
      <c r="I27" s="26"/>
      <c r="J27" s="26"/>
    </row>
    <row r="28" spans="1:10" ht="15" customHeight="1" x14ac:dyDescent="0.25">
      <c r="A28" s="39"/>
      <c r="B28" s="46"/>
      <c r="C28" s="24" t="s">
        <v>59</v>
      </c>
      <c r="D28" s="23">
        <f>SUM(E28:I28)</f>
        <v>52308</v>
      </c>
      <c r="E28" s="23">
        <v>52308</v>
      </c>
      <c r="F28" s="23"/>
      <c r="G28" s="23"/>
      <c r="H28" s="23"/>
      <c r="I28" s="23"/>
      <c r="J28" s="23"/>
    </row>
    <row r="29" spans="1:10" ht="15" customHeight="1" x14ac:dyDescent="0.25">
      <c r="A29" s="39"/>
      <c r="B29" s="46"/>
      <c r="C29" s="24" t="s">
        <v>60</v>
      </c>
      <c r="D29" s="23">
        <f t="shared" ref="D29:D32" si="5">SUM(E29:I29)</f>
        <v>7856</v>
      </c>
      <c r="E29" s="23">
        <v>7856</v>
      </c>
      <c r="F29" s="23"/>
      <c r="G29" s="23"/>
      <c r="H29" s="23"/>
      <c r="I29" s="23"/>
      <c r="J29" s="23"/>
    </row>
    <row r="30" spans="1:10" ht="15" customHeight="1" x14ac:dyDescent="0.25">
      <c r="A30" s="40"/>
      <c r="B30" s="47"/>
      <c r="C30" s="24" t="s">
        <v>58</v>
      </c>
      <c r="D30" s="23">
        <f t="shared" si="5"/>
        <v>468.87</v>
      </c>
      <c r="E30" s="23">
        <v>468.87</v>
      </c>
      <c r="F30" s="23"/>
      <c r="G30" s="23"/>
      <c r="H30" s="23"/>
      <c r="I30" s="23"/>
      <c r="J30" s="23"/>
    </row>
    <row r="31" spans="1:10" ht="15.75" customHeight="1" x14ac:dyDescent="0.25">
      <c r="A31" s="20" t="s">
        <v>36</v>
      </c>
      <c r="B31" s="17">
        <v>240</v>
      </c>
      <c r="C31" s="24" t="s">
        <v>70</v>
      </c>
      <c r="D31" s="25">
        <f t="shared" si="5"/>
        <v>0</v>
      </c>
      <c r="E31" s="25"/>
      <c r="F31" s="25"/>
      <c r="G31" s="25"/>
      <c r="H31" s="25"/>
      <c r="I31" s="25"/>
      <c r="J31" s="25"/>
    </row>
    <row r="32" spans="1:10" ht="17.25" customHeight="1" x14ac:dyDescent="0.25">
      <c r="A32" s="32" t="s">
        <v>26</v>
      </c>
      <c r="B32" s="33">
        <v>250</v>
      </c>
      <c r="C32" s="24" t="s">
        <v>57</v>
      </c>
      <c r="D32" s="25">
        <f t="shared" si="5"/>
        <v>48000</v>
      </c>
      <c r="E32" s="25"/>
      <c r="F32" s="25">
        <v>48000</v>
      </c>
      <c r="G32" s="25"/>
      <c r="H32" s="25"/>
      <c r="I32" s="25"/>
      <c r="J32" s="25"/>
    </row>
    <row r="33" spans="1:10" x14ac:dyDescent="0.25">
      <c r="A33" s="38" t="s">
        <v>27</v>
      </c>
      <c r="B33" s="41">
        <v>260</v>
      </c>
      <c r="C33" s="21" t="s">
        <v>12</v>
      </c>
      <c r="D33" s="25">
        <f t="shared" ref="D33:J33" si="6">SUM(D34:D41)</f>
        <v>2132597.5599999996</v>
      </c>
      <c r="E33" s="25">
        <f t="shared" si="6"/>
        <v>1945365.89</v>
      </c>
      <c r="F33" s="25">
        <f t="shared" si="6"/>
        <v>115000</v>
      </c>
      <c r="G33" s="25">
        <f t="shared" si="6"/>
        <v>0</v>
      </c>
      <c r="H33" s="25">
        <f t="shared" si="6"/>
        <v>0</v>
      </c>
      <c r="I33" s="25">
        <f t="shared" si="6"/>
        <v>72231.67</v>
      </c>
      <c r="J33" s="25">
        <f t="shared" si="6"/>
        <v>0</v>
      </c>
    </row>
    <row r="34" spans="1:10" hidden="1" x14ac:dyDescent="0.25">
      <c r="A34" s="39"/>
      <c r="B34" s="42"/>
      <c r="C34" s="24" t="s">
        <v>62</v>
      </c>
      <c r="D34" s="23">
        <f>SUM(E34:I34)</f>
        <v>0</v>
      </c>
      <c r="E34" s="23"/>
      <c r="F34" s="23"/>
      <c r="G34" s="23"/>
      <c r="H34" s="23"/>
      <c r="I34" s="23"/>
      <c r="J34" s="23"/>
    </row>
    <row r="35" spans="1:10" ht="17.25" hidden="1" customHeight="1" x14ac:dyDescent="0.25">
      <c r="A35" s="39"/>
      <c r="B35" s="42"/>
      <c r="C35" s="24" t="s">
        <v>63</v>
      </c>
      <c r="D35" s="23">
        <f>SUM(E35:I35)</f>
        <v>0</v>
      </c>
      <c r="E35" s="23"/>
      <c r="F35" s="23"/>
      <c r="G35" s="23"/>
      <c r="H35" s="23"/>
      <c r="I35" s="23"/>
      <c r="J35" s="23"/>
    </row>
    <row r="36" spans="1:10" ht="17.25" customHeight="1" x14ac:dyDescent="0.25">
      <c r="A36" s="39"/>
      <c r="B36" s="42"/>
      <c r="C36" s="24" t="s">
        <v>64</v>
      </c>
      <c r="D36" s="23">
        <f t="shared" ref="D36:D49" si="7">SUM(E36:I36)</f>
        <v>2017597.5599999998</v>
      </c>
      <c r="E36" s="23">
        <v>1945365.89</v>
      </c>
      <c r="F36" s="23"/>
      <c r="G36" s="23"/>
      <c r="H36" s="23"/>
      <c r="I36" s="23">
        <v>72231.67</v>
      </c>
      <c r="J36" s="23"/>
    </row>
    <row r="37" spans="1:10" ht="17.25" hidden="1" customHeight="1" x14ac:dyDescent="0.25">
      <c r="A37" s="39"/>
      <c r="B37" s="42"/>
      <c r="C37" s="24" t="s">
        <v>65</v>
      </c>
      <c r="D37" s="23">
        <f t="shared" si="7"/>
        <v>0</v>
      </c>
      <c r="E37" s="23"/>
      <c r="F37" s="23"/>
      <c r="G37" s="23"/>
      <c r="H37" s="23"/>
      <c r="I37" s="23"/>
      <c r="J37" s="23"/>
    </row>
    <row r="38" spans="1:10" ht="17.25" hidden="1" customHeight="1" x14ac:dyDescent="0.25">
      <c r="A38" s="39"/>
      <c r="B38" s="42"/>
      <c r="C38" s="24" t="s">
        <v>66</v>
      </c>
      <c r="D38" s="23">
        <f t="shared" si="7"/>
        <v>0</v>
      </c>
      <c r="E38" s="23"/>
      <c r="F38" s="23"/>
      <c r="G38" s="23"/>
      <c r="H38" s="23"/>
      <c r="I38" s="23"/>
      <c r="J38" s="23"/>
    </row>
    <row r="39" spans="1:10" ht="17.25" customHeight="1" x14ac:dyDescent="0.25">
      <c r="A39" s="39"/>
      <c r="B39" s="42"/>
      <c r="C39" s="24" t="s">
        <v>67</v>
      </c>
      <c r="D39" s="23">
        <f t="shared" si="7"/>
        <v>115000</v>
      </c>
      <c r="E39" s="23"/>
      <c r="F39" s="23">
        <v>115000</v>
      </c>
      <c r="G39" s="23"/>
      <c r="H39" s="23"/>
      <c r="I39" s="23"/>
      <c r="J39" s="23"/>
    </row>
    <row r="40" spans="1:10" ht="17.25" hidden="1" customHeight="1" x14ac:dyDescent="0.25">
      <c r="A40" s="39"/>
      <c r="B40" s="42"/>
      <c r="C40" s="24" t="s">
        <v>68</v>
      </c>
      <c r="D40" s="23">
        <f t="shared" si="7"/>
        <v>0</v>
      </c>
      <c r="E40" s="23"/>
      <c r="F40" s="23"/>
      <c r="G40" s="23"/>
      <c r="H40" s="23"/>
      <c r="I40" s="23"/>
      <c r="J40" s="23"/>
    </row>
    <row r="41" spans="1:10" ht="17.25" hidden="1" customHeight="1" x14ac:dyDescent="0.25">
      <c r="A41" s="39"/>
      <c r="B41" s="42"/>
      <c r="C41" s="24" t="s">
        <v>69</v>
      </c>
      <c r="D41" s="23">
        <f t="shared" si="7"/>
        <v>0</v>
      </c>
      <c r="E41" s="23"/>
      <c r="F41" s="23"/>
      <c r="G41" s="23"/>
      <c r="H41" s="23"/>
      <c r="I41" s="23"/>
      <c r="J41" s="23"/>
    </row>
    <row r="42" spans="1:10" x14ac:dyDescent="0.25">
      <c r="A42" s="16" t="s">
        <v>28</v>
      </c>
      <c r="B42" s="17">
        <v>300</v>
      </c>
      <c r="C42" s="18" t="s">
        <v>12</v>
      </c>
      <c r="D42" s="19">
        <f>SUM(D43:D44)</f>
        <v>0</v>
      </c>
      <c r="E42" s="19">
        <f t="shared" ref="E42:J42" si="8">SUM(E43:E44)</f>
        <v>0</v>
      </c>
      <c r="F42" s="19">
        <f t="shared" si="8"/>
        <v>0</v>
      </c>
      <c r="G42" s="19">
        <f t="shared" si="8"/>
        <v>0</v>
      </c>
      <c r="H42" s="19">
        <f t="shared" si="8"/>
        <v>0</v>
      </c>
      <c r="I42" s="19">
        <f t="shared" si="8"/>
        <v>0</v>
      </c>
      <c r="J42" s="19">
        <f t="shared" si="8"/>
        <v>0</v>
      </c>
    </row>
    <row r="43" spans="1:10" x14ac:dyDescent="0.25">
      <c r="A43" s="20" t="s">
        <v>29</v>
      </c>
      <c r="B43" s="21">
        <v>310</v>
      </c>
      <c r="C43" s="22" t="s">
        <v>71</v>
      </c>
      <c r="D43" s="23">
        <f t="shared" si="7"/>
        <v>0</v>
      </c>
      <c r="E43" s="23"/>
      <c r="F43" s="23"/>
      <c r="G43" s="23"/>
      <c r="H43" s="23"/>
      <c r="I43" s="23"/>
      <c r="J43" s="23"/>
    </row>
    <row r="44" spans="1:10" x14ac:dyDescent="0.25">
      <c r="A44" s="20" t="s">
        <v>30</v>
      </c>
      <c r="B44" s="21">
        <v>320</v>
      </c>
      <c r="C44" s="22" t="s">
        <v>71</v>
      </c>
      <c r="D44" s="23">
        <f t="shared" si="7"/>
        <v>0</v>
      </c>
      <c r="E44" s="23"/>
      <c r="F44" s="23"/>
      <c r="G44" s="23"/>
      <c r="H44" s="23"/>
      <c r="I44" s="23"/>
      <c r="J44" s="23"/>
    </row>
    <row r="45" spans="1:10" x14ac:dyDescent="0.25">
      <c r="A45" s="16" t="s">
        <v>31</v>
      </c>
      <c r="B45" s="17">
        <v>400</v>
      </c>
      <c r="C45" s="18"/>
      <c r="D45" s="19">
        <f>SUM(D46:D47)</f>
        <v>0</v>
      </c>
      <c r="E45" s="19">
        <f t="shared" ref="E45:J45" si="9">SUM(E46:E47)</f>
        <v>0</v>
      </c>
      <c r="F45" s="19">
        <f t="shared" si="9"/>
        <v>0</v>
      </c>
      <c r="G45" s="19">
        <f t="shared" si="9"/>
        <v>0</v>
      </c>
      <c r="H45" s="19">
        <f t="shared" si="9"/>
        <v>0</v>
      </c>
      <c r="I45" s="19">
        <f t="shared" si="9"/>
        <v>0</v>
      </c>
      <c r="J45" s="19">
        <f t="shared" si="9"/>
        <v>0</v>
      </c>
    </row>
    <row r="46" spans="1:10" x14ac:dyDescent="0.25">
      <c r="A46" s="20" t="s">
        <v>37</v>
      </c>
      <c r="B46" s="21">
        <v>410</v>
      </c>
      <c r="C46" s="22" t="s">
        <v>72</v>
      </c>
      <c r="D46" s="23">
        <f t="shared" si="7"/>
        <v>0</v>
      </c>
      <c r="E46" s="23"/>
      <c r="F46" s="23"/>
      <c r="G46" s="23"/>
      <c r="H46" s="23"/>
      <c r="I46" s="23"/>
      <c r="J46" s="23"/>
    </row>
    <row r="47" spans="1:10" x14ac:dyDescent="0.25">
      <c r="A47" s="20" t="s">
        <v>32</v>
      </c>
      <c r="B47" s="21">
        <v>420</v>
      </c>
      <c r="C47" s="22" t="s">
        <v>72</v>
      </c>
      <c r="D47" s="23">
        <f t="shared" si="7"/>
        <v>0</v>
      </c>
      <c r="E47" s="23"/>
      <c r="F47" s="23"/>
      <c r="G47" s="23"/>
      <c r="H47" s="23"/>
      <c r="I47" s="23"/>
      <c r="J47" s="23"/>
    </row>
    <row r="48" spans="1:10" x14ac:dyDescent="0.25">
      <c r="A48" s="16" t="s">
        <v>33</v>
      </c>
      <c r="B48" s="17">
        <v>500</v>
      </c>
      <c r="C48" s="18" t="s">
        <v>12</v>
      </c>
      <c r="D48" s="19">
        <f t="shared" si="7"/>
        <v>0</v>
      </c>
      <c r="E48" s="19">
        <f>E18-E10</f>
        <v>0</v>
      </c>
      <c r="F48" s="19">
        <f t="shared" ref="F48:J48" si="10">F18-F10</f>
        <v>0</v>
      </c>
      <c r="G48" s="19">
        <f t="shared" si="10"/>
        <v>0</v>
      </c>
      <c r="H48" s="19">
        <f t="shared" si="10"/>
        <v>0</v>
      </c>
      <c r="I48" s="19">
        <f t="shared" si="10"/>
        <v>0</v>
      </c>
      <c r="J48" s="19">
        <f t="shared" si="10"/>
        <v>0</v>
      </c>
    </row>
    <row r="49" spans="1:10" x14ac:dyDescent="0.25">
      <c r="A49" s="16" t="s">
        <v>34</v>
      </c>
      <c r="B49" s="17">
        <v>600</v>
      </c>
      <c r="C49" s="18" t="s">
        <v>12</v>
      </c>
      <c r="D49" s="19">
        <f t="shared" si="7"/>
        <v>0</v>
      </c>
      <c r="E49" s="19">
        <f>E10+E48-E18</f>
        <v>0</v>
      </c>
      <c r="F49" s="19">
        <f t="shared" ref="F49:J49" si="11">F10+F48-F18</f>
        <v>0</v>
      </c>
      <c r="G49" s="19">
        <f t="shared" si="11"/>
        <v>0</v>
      </c>
      <c r="H49" s="19">
        <f t="shared" si="11"/>
        <v>0</v>
      </c>
      <c r="I49" s="19">
        <f t="shared" si="11"/>
        <v>0</v>
      </c>
      <c r="J49" s="19">
        <f t="shared" si="11"/>
        <v>0</v>
      </c>
    </row>
  </sheetData>
  <mergeCells count="20">
    <mergeCell ref="I1:J1"/>
    <mergeCell ref="A2:J2"/>
    <mergeCell ref="A3:J3"/>
    <mergeCell ref="A5:A8"/>
    <mergeCell ref="B5:B8"/>
    <mergeCell ref="C5:C8"/>
    <mergeCell ref="D5:J5"/>
    <mergeCell ref="D6:D8"/>
    <mergeCell ref="E6:J6"/>
    <mergeCell ref="E7:E8"/>
    <mergeCell ref="G7:G8"/>
    <mergeCell ref="H7:H8"/>
    <mergeCell ref="I7:J7"/>
    <mergeCell ref="F7:F8"/>
    <mergeCell ref="A20:A24"/>
    <mergeCell ref="B20:B24"/>
    <mergeCell ref="A26:A30"/>
    <mergeCell ref="B26:B30"/>
    <mergeCell ref="A33:A41"/>
    <mergeCell ref="B33:B41"/>
  </mergeCells>
  <pageMargins left="0.78740157480314965" right="0.78740157480314965" top="0.98425196850393704" bottom="0.3937007874015748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0"/>
  <sheetViews>
    <sheetView zoomScaleNormal="100" workbookViewId="0">
      <selection activeCell="J14" sqref="J14"/>
    </sheetView>
  </sheetViews>
  <sheetFormatPr defaultRowHeight="15.75" x14ac:dyDescent="0.25"/>
  <cols>
    <col min="1" max="1" width="35.85546875" style="7" customWidth="1"/>
    <col min="2" max="2" width="9.140625" style="7"/>
    <col min="3" max="3" width="10.85546875" style="7" customWidth="1"/>
    <col min="4" max="4" width="13.28515625" style="7" customWidth="1"/>
    <col min="5" max="5" width="13.140625" style="7" customWidth="1"/>
    <col min="6" max="12" width="13.7109375" style="7" customWidth="1"/>
    <col min="13" max="13" width="15.5703125" style="7" customWidth="1"/>
    <col min="14" max="14" width="17.42578125" style="7" customWidth="1"/>
    <col min="15" max="16384" width="9.140625" style="7"/>
  </cols>
  <sheetData>
    <row r="1" spans="1:14" x14ac:dyDescent="0.25">
      <c r="K1" s="75" t="s">
        <v>39</v>
      </c>
      <c r="L1" s="75"/>
    </row>
    <row r="3" spans="1:14" x14ac:dyDescent="0.25">
      <c r="A3" s="76" t="s">
        <v>40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4" x14ac:dyDescent="0.25">
      <c r="A4" s="76" t="s">
        <v>75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6" spans="1:14" ht="47.25" customHeight="1" x14ac:dyDescent="0.25">
      <c r="A6" s="72" t="s">
        <v>0</v>
      </c>
      <c r="B6" s="72" t="s">
        <v>1</v>
      </c>
      <c r="C6" s="72" t="s">
        <v>41</v>
      </c>
      <c r="D6" s="77" t="s">
        <v>42</v>
      </c>
      <c r="E6" s="78"/>
      <c r="F6" s="78"/>
      <c r="G6" s="78"/>
      <c r="H6" s="78"/>
      <c r="I6" s="78"/>
      <c r="J6" s="78"/>
      <c r="K6" s="78"/>
      <c r="L6" s="79"/>
    </row>
    <row r="7" spans="1:14" x14ac:dyDescent="0.25">
      <c r="A7" s="73"/>
      <c r="B7" s="73"/>
      <c r="C7" s="73"/>
      <c r="D7" s="80" t="s">
        <v>44</v>
      </c>
      <c r="E7" s="81"/>
      <c r="F7" s="82"/>
      <c r="G7" s="77" t="s">
        <v>43</v>
      </c>
      <c r="H7" s="78"/>
      <c r="I7" s="78"/>
      <c r="J7" s="78"/>
      <c r="K7" s="78"/>
      <c r="L7" s="79"/>
    </row>
    <row r="8" spans="1:14" ht="78.75" customHeight="1" x14ac:dyDescent="0.25">
      <c r="A8" s="73"/>
      <c r="B8" s="73"/>
      <c r="C8" s="73"/>
      <c r="D8" s="83"/>
      <c r="E8" s="84"/>
      <c r="F8" s="85"/>
      <c r="G8" s="77" t="s">
        <v>45</v>
      </c>
      <c r="H8" s="78"/>
      <c r="I8" s="79"/>
      <c r="J8" s="77" t="s">
        <v>52</v>
      </c>
      <c r="K8" s="78"/>
      <c r="L8" s="79"/>
    </row>
    <row r="9" spans="1:14" ht="63" x14ac:dyDescent="0.25">
      <c r="A9" s="74"/>
      <c r="B9" s="74"/>
      <c r="C9" s="74"/>
      <c r="D9" s="6" t="s">
        <v>87</v>
      </c>
      <c r="E9" s="6" t="s">
        <v>88</v>
      </c>
      <c r="F9" s="6" t="s">
        <v>89</v>
      </c>
      <c r="G9" s="6" t="s">
        <v>87</v>
      </c>
      <c r="H9" s="6" t="s">
        <v>90</v>
      </c>
      <c r="I9" s="6" t="s">
        <v>89</v>
      </c>
      <c r="J9" s="6" t="s">
        <v>87</v>
      </c>
      <c r="K9" s="6" t="s">
        <v>90</v>
      </c>
      <c r="L9" s="6" t="s">
        <v>89</v>
      </c>
    </row>
    <row r="10" spans="1:14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</row>
    <row r="11" spans="1:14" ht="36.75" customHeight="1" x14ac:dyDescent="0.25">
      <c r="A11" s="8" t="s">
        <v>47</v>
      </c>
      <c r="B11" s="9" t="s">
        <v>46</v>
      </c>
      <c r="C11" s="10" t="s">
        <v>12</v>
      </c>
      <c r="D11" s="11">
        <v>3015419.17</v>
      </c>
      <c r="E11" s="11">
        <v>2140846.92</v>
      </c>
      <c r="F11" s="11">
        <v>2132597.56</v>
      </c>
      <c r="G11" s="11">
        <v>3010114.15</v>
      </c>
      <c r="H11" s="11">
        <v>2135541.9</v>
      </c>
      <c r="I11" s="11">
        <v>2127292.54</v>
      </c>
      <c r="J11" s="11">
        <v>5305.02</v>
      </c>
      <c r="K11" s="11">
        <v>5305.02</v>
      </c>
      <c r="L11" s="11">
        <v>5305.02</v>
      </c>
    </row>
    <row r="12" spans="1:14" x14ac:dyDescent="0.25">
      <c r="A12" s="5" t="s">
        <v>5</v>
      </c>
      <c r="B12" s="12"/>
      <c r="C12" s="6"/>
      <c r="D12" s="11"/>
      <c r="E12" s="11"/>
      <c r="F12" s="11"/>
      <c r="G12" s="5"/>
      <c r="H12" s="5"/>
      <c r="I12" s="5"/>
      <c r="J12" s="5"/>
      <c r="K12" s="5"/>
      <c r="L12" s="5"/>
    </row>
    <row r="13" spans="1:14" ht="47.25" x14ac:dyDescent="0.25">
      <c r="A13" s="5" t="s">
        <v>48</v>
      </c>
      <c r="B13" s="12" t="s">
        <v>49</v>
      </c>
      <c r="C13" s="6" t="s">
        <v>12</v>
      </c>
      <c r="D13" s="13">
        <v>1292839.6200000001</v>
      </c>
      <c r="E13" s="13">
        <f t="shared" ref="D13:F16" si="0">H13+K13</f>
        <v>0</v>
      </c>
      <c r="F13" s="13">
        <f t="shared" si="0"/>
        <v>0</v>
      </c>
      <c r="G13" s="14">
        <v>1292839.6200000001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29"/>
      <c r="N13" s="7" t="s">
        <v>84</v>
      </c>
    </row>
    <row r="14" spans="1:14" ht="15.75" customHeight="1" x14ac:dyDescent="0.25">
      <c r="A14" s="66" t="s">
        <v>50</v>
      </c>
      <c r="B14" s="69" t="s">
        <v>51</v>
      </c>
      <c r="C14" s="6">
        <v>2019</v>
      </c>
      <c r="D14" s="13">
        <v>1722579.55</v>
      </c>
      <c r="E14" s="13">
        <f t="shared" si="0"/>
        <v>0</v>
      </c>
      <c r="F14" s="13">
        <f t="shared" si="0"/>
        <v>0</v>
      </c>
      <c r="G14" s="31">
        <v>1717274.53</v>
      </c>
      <c r="H14" s="14">
        <v>0</v>
      </c>
      <c r="I14" s="14">
        <v>0</v>
      </c>
      <c r="J14" s="14">
        <v>5305.02</v>
      </c>
      <c r="K14" s="14">
        <v>0</v>
      </c>
      <c r="L14" s="14">
        <v>0</v>
      </c>
      <c r="M14" s="15">
        <f>Табл.2019!D42</f>
        <v>3015419.17</v>
      </c>
      <c r="N14" s="30">
        <f>M14-G13-G14-J14</f>
        <v>-2.1464074961841106E-10</v>
      </c>
    </row>
    <row r="15" spans="1:14" x14ac:dyDescent="0.25">
      <c r="A15" s="67"/>
      <c r="B15" s="70"/>
      <c r="C15" s="6">
        <v>2020</v>
      </c>
      <c r="D15" s="13">
        <f t="shared" si="0"/>
        <v>0</v>
      </c>
      <c r="E15" s="13">
        <v>2140846.92</v>
      </c>
      <c r="F15" s="13">
        <f t="shared" si="0"/>
        <v>0</v>
      </c>
      <c r="G15" s="14">
        <v>0</v>
      </c>
      <c r="H15" s="14">
        <v>2135541.9</v>
      </c>
      <c r="I15" s="14">
        <v>0</v>
      </c>
      <c r="J15" s="14">
        <v>0</v>
      </c>
      <c r="K15" s="14">
        <v>5305.02</v>
      </c>
      <c r="L15" s="14">
        <v>0</v>
      </c>
      <c r="M15" s="15">
        <f>Табл.2020!D33</f>
        <v>2140846.92</v>
      </c>
      <c r="N15" s="15">
        <f>M15-H15-K15</f>
        <v>1.8189894035458565E-11</v>
      </c>
    </row>
    <row r="16" spans="1:14" x14ac:dyDescent="0.25">
      <c r="A16" s="68"/>
      <c r="B16" s="71"/>
      <c r="C16" s="6">
        <v>2021</v>
      </c>
      <c r="D16" s="13">
        <f t="shared" si="0"/>
        <v>0</v>
      </c>
      <c r="E16" s="13">
        <f t="shared" si="0"/>
        <v>0</v>
      </c>
      <c r="F16" s="13">
        <v>2132597.56</v>
      </c>
      <c r="G16" s="14">
        <v>0</v>
      </c>
      <c r="H16" s="14">
        <v>0</v>
      </c>
      <c r="I16" s="14">
        <v>2127292.54</v>
      </c>
      <c r="J16" s="14">
        <v>0</v>
      </c>
      <c r="K16" s="14">
        <v>0</v>
      </c>
      <c r="L16" s="14">
        <v>5305.02</v>
      </c>
      <c r="M16" s="15">
        <f>Табл.2021!D33</f>
        <v>2132597.5599999996</v>
      </c>
      <c r="N16" s="15">
        <f>M16-I16-L16</f>
        <v>-4.4747139327228069E-10</v>
      </c>
    </row>
    <row r="18" spans="1:8" x14ac:dyDescent="0.25">
      <c r="G18" s="15"/>
    </row>
    <row r="19" spans="1:8" x14ac:dyDescent="0.25">
      <c r="A19" s="7" t="s">
        <v>83</v>
      </c>
      <c r="D19" s="64"/>
      <c r="E19" s="65"/>
      <c r="G19" s="64" t="s">
        <v>85</v>
      </c>
      <c r="H19" s="65"/>
    </row>
    <row r="20" spans="1:8" x14ac:dyDescent="0.25">
      <c r="G20" s="15"/>
    </row>
  </sheetData>
  <mergeCells count="15">
    <mergeCell ref="K1:L1"/>
    <mergeCell ref="A3:L3"/>
    <mergeCell ref="A4:L4"/>
    <mergeCell ref="D6:L6"/>
    <mergeCell ref="G7:L7"/>
    <mergeCell ref="D7:F8"/>
    <mergeCell ref="G8:I8"/>
    <mergeCell ref="J8:L8"/>
    <mergeCell ref="A6:A9"/>
    <mergeCell ref="D19:E19"/>
    <mergeCell ref="G19:H19"/>
    <mergeCell ref="A14:A16"/>
    <mergeCell ref="B14:B16"/>
    <mergeCell ref="B6:B9"/>
    <mergeCell ref="C6:C9"/>
  </mergeCells>
  <pageMargins left="0.78740157480314965" right="0.78740157480314965" top="1.1811023622047245" bottom="0.3937007874015748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Табл.2019</vt:lpstr>
      <vt:lpstr>Табл.2020</vt:lpstr>
      <vt:lpstr>Табл.2021</vt:lpstr>
      <vt:lpstr>Табл2.1</vt:lpstr>
      <vt:lpstr>Лист3</vt:lpstr>
      <vt:lpstr>Табл.2019!Заголовки_для_печати</vt:lpstr>
      <vt:lpstr>Табл.2020!Заголовки_для_печати</vt:lpstr>
      <vt:lpstr>Табл.2021!Заголовки_для_печати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2019-07-23T13:31:17Z</dcterms:modified>
</cp:coreProperties>
</file>